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C:\Users\vegaj\Desktop\Forms\"/>
    </mc:Choice>
  </mc:AlternateContent>
  <bookViews>
    <workbookView xWindow="0" yWindow="0" windowWidth="21600" windowHeight="10320" tabRatio="882"/>
  </bookViews>
  <sheets>
    <sheet name="AFE" sheetId="75" r:id="rId1"/>
    <sheet name="December Template" sheetId="73" state="hidden" r:id="rId2"/>
    <sheet name="June Template" sheetId="74" state="hidden" r:id="rId3"/>
    <sheet name="Fringe rate lookup" sheetId="70" state="hidden" r:id="rId4"/>
    <sheet name="Sheet2" sheetId="71" state="hidden" r:id="rId5"/>
  </sheets>
  <definedNames>
    <definedName name="EmployeeType">Sheet2!$A$1:$A$5</definedName>
    <definedName name="_xlnm.Print_Area" localSheetId="0">AFE!$A$1:$J$64</definedName>
    <definedName name="_xlnm.Print_Area" localSheetId="1">'December Template'!$A$1:$N$42</definedName>
    <definedName name="_xlnm.Print_Area" localSheetId="2">'June Template'!$A$1:$N$42</definedName>
  </definedNames>
  <calcPr calcId="152511"/>
</workbook>
</file>

<file path=xl/calcChain.xml><?xml version="1.0" encoding="utf-8"?>
<calcChain xmlns="http://schemas.openxmlformats.org/spreadsheetml/2006/main">
  <c r="D39" i="73" l="1"/>
  <c r="D37" i="73"/>
  <c r="D39" i="74"/>
  <c r="D37" i="74"/>
  <c r="D36" i="74"/>
  <c r="H26" i="74"/>
  <c r="F26" i="74"/>
  <c r="D26" i="74"/>
  <c r="C26" i="74"/>
  <c r="B26" i="74"/>
  <c r="H25" i="74"/>
  <c r="F25" i="74"/>
  <c r="D25" i="74"/>
  <c r="C25" i="74"/>
  <c r="B25" i="74"/>
  <c r="H24" i="74"/>
  <c r="F24" i="74"/>
  <c r="D24" i="74"/>
  <c r="C24" i="74"/>
  <c r="B24" i="74"/>
  <c r="H23" i="74"/>
  <c r="F23" i="74"/>
  <c r="D23" i="74"/>
  <c r="C23" i="74"/>
  <c r="B23" i="74"/>
  <c r="H22" i="74"/>
  <c r="F22" i="74"/>
  <c r="D22" i="74"/>
  <c r="C22" i="74"/>
  <c r="B22" i="74"/>
  <c r="H21" i="74"/>
  <c r="F21" i="74"/>
  <c r="D21" i="74"/>
  <c r="C21" i="74"/>
  <c r="B21" i="74"/>
  <c r="B15" i="74"/>
  <c r="C15" i="74"/>
  <c r="D15" i="74"/>
  <c r="F15" i="74"/>
  <c r="H15" i="74"/>
  <c r="B16" i="74"/>
  <c r="C16" i="74"/>
  <c r="D16" i="74"/>
  <c r="F16" i="74"/>
  <c r="H16" i="74"/>
  <c r="B17" i="74"/>
  <c r="C17" i="74"/>
  <c r="D17" i="74"/>
  <c r="F17" i="74"/>
  <c r="H17" i="74"/>
  <c r="B18" i="74"/>
  <c r="C18" i="74"/>
  <c r="D18" i="74"/>
  <c r="F18" i="74"/>
  <c r="H18" i="74"/>
  <c r="B19" i="74"/>
  <c r="C19" i="74"/>
  <c r="D19" i="74"/>
  <c r="F19" i="74"/>
  <c r="H19" i="74"/>
  <c r="H14" i="74"/>
  <c r="F14" i="74"/>
  <c r="D14" i="74"/>
  <c r="C14" i="74"/>
  <c r="B14" i="74"/>
  <c r="D9" i="74"/>
  <c r="D9" i="73"/>
  <c r="D7" i="74"/>
  <c r="D5" i="74"/>
  <c r="D4" i="74"/>
  <c r="D3" i="74"/>
  <c r="B16" i="73"/>
  <c r="C16" i="73"/>
  <c r="D16" i="73"/>
  <c r="N16" i="73" s="1"/>
  <c r="F16" i="73"/>
  <c r="H16" i="73"/>
  <c r="B17" i="73"/>
  <c r="C17" i="73"/>
  <c r="D17" i="73"/>
  <c r="N17" i="73" s="1"/>
  <c r="F17" i="73"/>
  <c r="H17" i="73"/>
  <c r="B18" i="73"/>
  <c r="C18" i="73"/>
  <c r="D18" i="73"/>
  <c r="N18" i="73" s="1"/>
  <c r="F18" i="73"/>
  <c r="H18" i="73"/>
  <c r="B19" i="73"/>
  <c r="C19" i="73"/>
  <c r="D19" i="73"/>
  <c r="F19" i="73"/>
  <c r="H19" i="73"/>
  <c r="B15" i="73"/>
  <c r="C15" i="73"/>
  <c r="D15" i="73"/>
  <c r="N15" i="73" s="1"/>
  <c r="F15" i="73"/>
  <c r="H15" i="73"/>
  <c r="H14" i="73"/>
  <c r="D14" i="73"/>
  <c r="C14" i="73"/>
  <c r="B14" i="73"/>
  <c r="N19" i="73"/>
  <c r="F14" i="73"/>
  <c r="F24" i="73"/>
  <c r="F25" i="73"/>
  <c r="F26" i="73"/>
  <c r="F22" i="73"/>
  <c r="F23" i="73"/>
  <c r="F21" i="73"/>
  <c r="H22" i="73" l="1"/>
  <c r="H23" i="73"/>
  <c r="H24" i="73"/>
  <c r="H25" i="73"/>
  <c r="H26" i="73"/>
  <c r="H21" i="73"/>
  <c r="D22" i="73"/>
  <c r="D23" i="73"/>
  <c r="D24" i="73"/>
  <c r="N24" i="73" s="1"/>
  <c r="D25" i="73"/>
  <c r="N25" i="73" s="1"/>
  <c r="D26" i="73"/>
  <c r="N26" i="73" s="1"/>
  <c r="D21" i="73"/>
  <c r="C22" i="73"/>
  <c r="C23" i="73"/>
  <c r="C24" i="73"/>
  <c r="C25" i="73"/>
  <c r="C26" i="73"/>
  <c r="C21" i="73"/>
  <c r="B22" i="73"/>
  <c r="B23" i="73"/>
  <c r="B24" i="73"/>
  <c r="B25" i="73"/>
  <c r="B26" i="73"/>
  <c r="B21" i="73"/>
  <c r="D7" i="73"/>
  <c r="D5" i="73"/>
  <c r="D4" i="73"/>
  <c r="D3" i="73"/>
  <c r="I39" i="75"/>
  <c r="I40" i="75"/>
  <c r="I41" i="75"/>
  <c r="I42" i="75"/>
  <c r="I43" i="75"/>
  <c r="I38" i="75"/>
  <c r="I44" i="75" s="1"/>
  <c r="J43" i="75" l="1"/>
  <c r="J39" i="75"/>
  <c r="J40" i="75"/>
  <c r="J41" i="75"/>
  <c r="J42" i="75"/>
  <c r="J38" i="75"/>
  <c r="J44" i="75"/>
  <c r="A44" i="75"/>
  <c r="G31" i="75"/>
  <c r="G33" i="75" l="1"/>
  <c r="G32" i="75"/>
  <c r="J30" i="74" l="1"/>
  <c r="J31" i="74" s="1"/>
  <c r="H30" i="74"/>
  <c r="H31" i="74" s="1"/>
  <c r="N29" i="74"/>
  <c r="N28" i="74"/>
  <c r="N27" i="74"/>
  <c r="N23" i="74"/>
  <c r="N22" i="74"/>
  <c r="N21" i="74"/>
  <c r="N20" i="74"/>
  <c r="N19" i="74"/>
  <c r="N18" i="74"/>
  <c r="L10" i="74"/>
  <c r="D8" i="74"/>
  <c r="D10" i="74" l="1"/>
  <c r="K29" i="74" s="1"/>
  <c r="K19" i="74"/>
  <c r="K23" i="74"/>
  <c r="I26" i="74"/>
  <c r="I28" i="74"/>
  <c r="I21" i="74"/>
  <c r="K28" i="74"/>
  <c r="K21" i="74"/>
  <c r="I22" i="74"/>
  <c r="I29" i="74"/>
  <c r="K26" i="74"/>
  <c r="I18" i="74"/>
  <c r="I19" i="74"/>
  <c r="K22" i="74"/>
  <c r="I23" i="74"/>
  <c r="N23" i="73"/>
  <c r="D8" i="73"/>
  <c r="D10" i="73" s="1"/>
  <c r="L29" i="74" l="1"/>
  <c r="M29" i="74" s="1"/>
  <c r="K25" i="74"/>
  <c r="K18" i="74"/>
  <c r="K30" i="74" s="1"/>
  <c r="I25" i="74"/>
  <c r="K24" i="74"/>
  <c r="I24" i="74"/>
  <c r="I17" i="73"/>
  <c r="K15" i="73"/>
  <c r="K18" i="73"/>
  <c r="K17" i="73"/>
  <c r="K19" i="73"/>
  <c r="I18" i="73"/>
  <c r="K16" i="73"/>
  <c r="I19" i="73"/>
  <c r="I15" i="73"/>
  <c r="I16" i="73"/>
  <c r="L28" i="74"/>
  <c r="M28" i="74" s="1"/>
  <c r="L23" i="74"/>
  <c r="M23" i="74" s="1"/>
  <c r="L22" i="74"/>
  <c r="M22" i="74" s="1"/>
  <c r="L21" i="74"/>
  <c r="L19" i="74"/>
  <c r="M19" i="74" s="1"/>
  <c r="K26" i="73"/>
  <c r="I30" i="74" l="1"/>
  <c r="L18" i="74"/>
  <c r="M18" i="74" s="1"/>
  <c r="L19" i="73"/>
  <c r="M19" i="73" s="1"/>
  <c r="L16" i="73"/>
  <c r="M16" i="73" s="1"/>
  <c r="L18" i="73"/>
  <c r="M18" i="73" s="1"/>
  <c r="L15" i="73"/>
  <c r="M15" i="73" s="1"/>
  <c r="L17" i="73"/>
  <c r="M17" i="73" s="1"/>
  <c r="P27" i="74"/>
  <c r="M21" i="74"/>
  <c r="L30" i="74"/>
  <c r="I23" i="73"/>
  <c r="K25" i="73"/>
  <c r="K23" i="73"/>
  <c r="I24" i="73"/>
  <c r="I25" i="73"/>
  <c r="K24" i="73"/>
  <c r="I26" i="73"/>
  <c r="L26" i="73" s="1"/>
  <c r="M26" i="73" s="1"/>
  <c r="L10" i="73"/>
  <c r="L25" i="73" l="1"/>
  <c r="M25" i="73" s="1"/>
  <c r="L24" i="73"/>
  <c r="M24" i="73" s="1"/>
  <c r="P28" i="74"/>
  <c r="M30" i="74"/>
  <c r="L23" i="73"/>
  <c r="M23" i="73" s="1"/>
  <c r="D36" i="73"/>
  <c r="J30" i="73"/>
  <c r="J31" i="73" s="1"/>
  <c r="H30" i="73"/>
  <c r="H31" i="73" s="1"/>
  <c r="N29" i="73"/>
  <c r="N28" i="73"/>
  <c r="N27" i="73"/>
  <c r="N22" i="73"/>
  <c r="N21" i="73"/>
  <c r="N20" i="73"/>
  <c r="N14" i="73"/>
  <c r="K28" i="73" l="1"/>
  <c r="I22" i="73" l="1"/>
  <c r="K29" i="73"/>
  <c r="I29" i="73"/>
  <c r="K22" i="73"/>
  <c r="I14" i="73"/>
  <c r="K14" i="73"/>
  <c r="I28" i="73"/>
  <c r="L28" i="73" s="1"/>
  <c r="M28" i="73" s="1"/>
  <c r="K21" i="73"/>
  <c r="I21" i="73"/>
  <c r="L29" i="73" l="1"/>
  <c r="M29" i="73" s="1"/>
  <c r="L22" i="73"/>
  <c r="M22" i="73" s="1"/>
  <c r="L14" i="73"/>
  <c r="M14" i="73" s="1"/>
  <c r="K30" i="73"/>
  <c r="I30" i="73"/>
  <c r="L21" i="73"/>
  <c r="M21" i="73" l="1"/>
  <c r="P27" i="73"/>
  <c r="L30" i="73"/>
  <c r="P28" i="73" l="1"/>
  <c r="M30" i="73"/>
</calcChain>
</file>

<file path=xl/comments1.xml><?xml version="1.0" encoding="utf-8"?>
<comments xmlns="http://schemas.openxmlformats.org/spreadsheetml/2006/main">
  <authors>
    <author>vannostd</author>
  </authors>
  <commentList>
    <comment ref="C8" authorId="0" shapeId="0">
      <text>
        <r>
          <rPr>
            <b/>
            <sz val="9"/>
            <color indexed="81"/>
            <rFont val="Tahoma"/>
            <family val="2"/>
          </rPr>
          <t>vannostd:</t>
        </r>
        <r>
          <rPr>
            <sz val="9"/>
            <color indexed="81"/>
            <rFont val="Tahoma"/>
            <family val="2"/>
          </rPr>
          <t xml:space="preserve">
7.65% FICA + 3% pension contribution</t>
        </r>
      </text>
    </comment>
  </commentList>
</comments>
</file>

<file path=xl/sharedStrings.xml><?xml version="1.0" encoding="utf-8"?>
<sst xmlns="http://schemas.openxmlformats.org/spreadsheetml/2006/main" count="166" uniqueCount="103">
  <si>
    <t xml:space="preserve"> </t>
  </si>
  <si>
    <t>TOTAL</t>
  </si>
  <si>
    <t>Amount</t>
  </si>
  <si>
    <t>Annual Salary:</t>
  </si>
  <si>
    <t>Name:</t>
  </si>
  <si>
    <t>Date:</t>
  </si>
  <si>
    <t xml:space="preserve">Payment Bi-Weekly: </t>
  </si>
  <si>
    <t>Fund</t>
  </si>
  <si>
    <t>Class</t>
  </si>
  <si>
    <t>Actual Effort %</t>
  </si>
  <si>
    <t>Contract %</t>
  </si>
  <si>
    <t>To</t>
  </si>
  <si>
    <t>Office of the Treasurer Use Only</t>
  </si>
  <si>
    <t>Account</t>
  </si>
  <si>
    <t>Description</t>
  </si>
  <si>
    <t>Fringe %</t>
  </si>
  <si>
    <t>Fringe Rate</t>
  </si>
  <si>
    <t>FY15</t>
  </si>
  <si>
    <t>Part-Time Pension</t>
  </si>
  <si>
    <t>Faculty</t>
  </si>
  <si>
    <t>Released Time</t>
  </si>
  <si>
    <t>Supp Part Time</t>
  </si>
  <si>
    <t>Proportion Part Time</t>
  </si>
  <si>
    <t>Officers and Employees</t>
  </si>
  <si>
    <t>Institutional Activities (i.e. teaching and administration):</t>
  </si>
  <si>
    <t>Sponsored Projects:</t>
  </si>
  <si>
    <t>Cost Sharing:</t>
  </si>
  <si>
    <t>Pay periods:</t>
  </si>
  <si>
    <t>Project Description</t>
  </si>
  <si>
    <t>Total pay:</t>
  </si>
  <si>
    <t>Department:</t>
  </si>
  <si>
    <t>Salary 
Debit (Credit)</t>
  </si>
  <si>
    <t>Fringe 
Debit (Credit)</t>
  </si>
  <si>
    <t>Certification Period:</t>
  </si>
  <si>
    <t>Blank</t>
  </si>
  <si>
    <t>Note:</t>
  </si>
  <si>
    <t>Do not type in shaded cells.</t>
  </si>
  <si>
    <t>Principal Investigator:</t>
  </si>
  <si>
    <t>Instructions:</t>
  </si>
  <si>
    <t>In accordance with the Effort Verification Operating Policy, all faculty and employees who work on sponsored projects must complete this Effort Verification Form and submit it to the Office of the Treasurer within 30 days of receipt. Please verify the pre-populated information is correct and enter the actual effort for the certification period as a percentage of your total time for which you are compensated by your TCNJ institutional base salary (see the Compensation Operating Policy for definition). The total actual effort must equal 100%.</t>
  </si>
  <si>
    <t>Certification:</t>
  </si>
  <si>
    <t>By signing below, I certify the above is an accurate representation of the time and effort the employee spent on each of the activities above. I understand any effort certifications that are found to be falsified will result in disallowance of the employee's salary and related fringe benefit charges to the sponsored project and/or cost sharing and disciplinary action.</t>
  </si>
  <si>
    <t>Employee/Faculty:</t>
  </si>
  <si>
    <t>PI/Dean:</t>
  </si>
  <si>
    <t>Please submit the completed form to Jeanette Vega in the Office of the Treasurer at vegaj@tcnj.edu.</t>
  </si>
  <si>
    <t>Questions? Contact Jeanette Vega at x2264.</t>
  </si>
  <si>
    <t>Full Time Staff</t>
  </si>
  <si>
    <t>Part Time Staff</t>
  </si>
  <si>
    <t>Part Time Pension</t>
  </si>
  <si>
    <t xml:space="preserve">Select from dropdown </t>
  </si>
  <si>
    <t>Employee Type*:</t>
  </si>
  <si>
    <t>Proj/
Program/
Dept</t>
  </si>
  <si>
    <t>Grant Authorization for Employment</t>
  </si>
  <si>
    <t>Please submit a minimum of two weeks before hiring an employee.</t>
  </si>
  <si>
    <t>This form supersedes all previously submitted forms.</t>
  </si>
  <si>
    <r>
      <t xml:space="preserve">Action </t>
    </r>
    <r>
      <rPr>
        <b/>
        <sz val="9"/>
        <rFont val="Arial"/>
        <family val="2"/>
      </rPr>
      <t>(Please check appropriate box)</t>
    </r>
    <r>
      <rPr>
        <b/>
        <sz val="11"/>
        <rFont val="Arial"/>
        <family val="2"/>
      </rPr>
      <t>:</t>
    </r>
    <r>
      <rPr>
        <sz val="11"/>
        <rFont val="Arial"/>
        <family val="2"/>
      </rPr>
      <t xml:space="preserve"> </t>
    </r>
  </si>
  <si>
    <t>Change in Chartfield</t>
  </si>
  <si>
    <t>Reappointment</t>
  </si>
  <si>
    <t>Approved Increase</t>
  </si>
  <si>
    <t>If retro pay, please note distribution of retro pay (under Distribution in start date type RETRO PAY)</t>
  </si>
  <si>
    <t>Employee Name:</t>
  </si>
  <si>
    <t>Title of Position:</t>
  </si>
  <si>
    <t>Grant Title:</t>
  </si>
  <si>
    <t>Hours per Week:</t>
  </si>
  <si>
    <t>Current Salary FT/PT:</t>
  </si>
  <si>
    <t>Proposed Salary FT/PT:</t>
  </si>
  <si>
    <t>Supervisor:</t>
  </si>
  <si>
    <t>OR Rate for Hourly Employee</t>
  </si>
  <si>
    <t>Position #</t>
  </si>
  <si>
    <t>Hourly Employee Budget not to Exceed</t>
  </si>
  <si>
    <t>Check Here if 10 month Employee</t>
  </si>
  <si>
    <t>Check Here if Hourly Employee**</t>
  </si>
  <si>
    <t xml:space="preserve">     **Hourly Employees will submit time cards to Payroll for each pay period.</t>
  </si>
  <si>
    <t xml:space="preserve">      Supervisor/PI will approve each time card prior to submission.</t>
  </si>
  <si>
    <t>Distribution:</t>
  </si>
  <si>
    <r>
      <rPr>
        <i/>
        <sz val="12"/>
        <rFont val="Arial"/>
        <family val="2"/>
      </rPr>
      <t>Automatic Calculation</t>
    </r>
    <r>
      <rPr>
        <sz val="12"/>
        <rFont val="Arial"/>
        <family val="2"/>
      </rPr>
      <t xml:space="preserve"> - </t>
    </r>
    <r>
      <rPr>
        <b/>
        <sz val="12"/>
        <rFont val="Arial"/>
        <family val="2"/>
      </rPr>
      <t>DO NOT TYPE IN THIS BOX</t>
    </r>
  </si>
  <si>
    <r>
      <t xml:space="preserve">Start Date:                       </t>
    </r>
    <r>
      <rPr>
        <b/>
        <sz val="10"/>
        <rFont val="Arial"/>
        <family val="2"/>
      </rPr>
      <t xml:space="preserve"> must be beginning of pay period</t>
    </r>
  </si>
  <si>
    <t># of Pay Periods:</t>
  </si>
  <si>
    <t>End Date:</t>
  </si>
  <si>
    <t>Bi-weekly Rate:</t>
  </si>
  <si>
    <t>ACTUAL AMOUNT TO BE PAID:</t>
  </si>
  <si>
    <t>Percentage</t>
  </si>
  <si>
    <t>Dept ID</t>
  </si>
  <si>
    <t>Program</t>
  </si>
  <si>
    <t>Proj/Grant</t>
  </si>
  <si>
    <t>Grant End Date</t>
  </si>
  <si>
    <t>Annual</t>
  </si>
  <si>
    <t>RETRO Distribution</t>
  </si>
  <si>
    <t>Automatic Calculation - DO NOT TYPE IN THIS BOX</t>
  </si>
  <si>
    <t>Start Date:                        must be beginning of pay period</t>
  </si>
  <si>
    <r>
      <rPr>
        <b/>
        <u/>
        <sz val="12"/>
        <rFont val="Arial"/>
        <family val="2"/>
      </rPr>
      <t>Approvals</t>
    </r>
    <r>
      <rPr>
        <b/>
        <sz val="12"/>
        <rFont val="Arial"/>
        <family val="2"/>
      </rPr>
      <t xml:space="preserve">: </t>
    </r>
    <r>
      <rPr>
        <sz val="12"/>
        <rFont val="Arial"/>
        <family val="2"/>
      </rPr>
      <t xml:space="preserve">(1) Principal Investigator;  (2)  Dean of theSchool; (3) Finance and Business Services/PAGA (Post Award Grant Accounting ) ASB 201 for budget approval; (4)  Human Resources for approval and to be entered into EIS. NOTE:  This form does </t>
    </r>
    <r>
      <rPr>
        <u/>
        <sz val="12"/>
        <rFont val="Arial"/>
        <family val="2"/>
      </rPr>
      <t>not</t>
    </r>
    <r>
      <rPr>
        <sz val="12"/>
        <rFont val="Arial"/>
        <family val="2"/>
      </rPr>
      <t xml:space="preserve"> require approval by the Office of Academic Grants and Sponsored Research</t>
    </r>
    <r>
      <rPr>
        <b/>
        <sz val="12"/>
        <rFont val="Arial"/>
        <family val="2"/>
      </rPr>
      <t xml:space="preserve"> </t>
    </r>
  </si>
  <si>
    <t>Principal Investigator</t>
  </si>
  <si>
    <t>Date</t>
  </si>
  <si>
    <t>Office of the Treasurer</t>
  </si>
  <si>
    <t>PAGA (Post Award Grant Accounting)</t>
  </si>
  <si>
    <t>(For Budget Approval Only)</t>
  </si>
  <si>
    <t>Dean/VP</t>
  </si>
  <si>
    <t>Rev. 5-22-17 JV</t>
  </si>
  <si>
    <t>FY2018:</t>
  </si>
  <si>
    <t>Biweekly</t>
  </si>
  <si>
    <t xml:space="preserve">     Full-time (account 51200)        Part-time (account 51210)</t>
  </si>
  <si>
    <t>(Print Name Here)</t>
  </si>
  <si>
    <t>Please submit the completed excel form to pagrants@tcnj.edu. Subject Heading should indicate "AFE/PI's Name".  Send fully executed AFE to ASB 201 attention Jeanette Vega.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</si>
</sst>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43" formatCode="_(* #,##0.00_);_(* \(#,##0.00\);_(* &quot;-&quot;??_);_(@_)"/>
    <numFmt numFmtId="164" formatCode="&quot;$&quot;#,##0.00"/>
  </numFmts>
  <fonts count="32" x14ac:knownFonts="1">
    <font>
      <sz val="10"/>
      <name val="Arial"/>
    </font>
    <font>
      <sz val="10"/>
      <name val="Arial"/>
      <family val="2"/>
    </font>
    <font>
      <sz val="10"/>
      <name val="Arial"/>
      <family val="2"/>
    </font>
    <font>
      <sz val="11"/>
      <color theme="1"/>
      <name val="Calibri"/>
      <family val="2"/>
      <scheme val="minor"/>
    </font>
    <font>
      <sz val="12"/>
      <color theme="1"/>
      <name val="Calibri"/>
      <family val="2"/>
      <scheme val="minor"/>
    </font>
    <font>
      <b/>
      <sz val="11"/>
      <color theme="1"/>
      <name val="Calibri"/>
      <family val="2"/>
      <scheme val="minor"/>
    </font>
    <font>
      <sz val="11"/>
      <name val="Calibri"/>
      <family val="2"/>
      <scheme val="minor"/>
    </font>
    <font>
      <b/>
      <sz val="11"/>
      <name val="Calibri"/>
      <family val="2"/>
      <scheme val="minor"/>
    </font>
    <font>
      <u/>
      <sz val="11"/>
      <name val="Calibri"/>
      <family val="2"/>
      <scheme val="minor"/>
    </font>
    <font>
      <sz val="9"/>
      <color indexed="81"/>
      <name val="Tahoma"/>
      <family val="2"/>
    </font>
    <font>
      <b/>
      <sz val="9"/>
      <color indexed="81"/>
      <name val="Tahoma"/>
      <family val="2"/>
    </font>
    <font>
      <i/>
      <sz val="11"/>
      <name val="Calibri"/>
      <family val="2"/>
      <scheme val="minor"/>
    </font>
    <font>
      <b/>
      <sz val="11"/>
      <color rgb="FFFF0000"/>
      <name val="Calibri"/>
      <family val="2"/>
      <scheme val="minor"/>
    </font>
    <font>
      <b/>
      <i/>
      <sz val="9"/>
      <name val="Calibri"/>
      <family val="2"/>
      <scheme val="minor"/>
    </font>
    <font>
      <b/>
      <sz val="20"/>
      <name val="Times New Roman"/>
      <family val="1"/>
    </font>
    <font>
      <b/>
      <sz val="14"/>
      <name val="Times New Roman"/>
      <family val="1"/>
    </font>
    <font>
      <b/>
      <sz val="12"/>
      <name val="Times New Roman"/>
      <family val="1"/>
    </font>
    <font>
      <b/>
      <sz val="9"/>
      <name val="Times New Roman"/>
      <family val="1"/>
    </font>
    <font>
      <b/>
      <sz val="10"/>
      <name val="Times New Roman"/>
      <family val="1"/>
    </font>
    <font>
      <b/>
      <sz val="11"/>
      <name val="Arial"/>
      <family val="2"/>
    </font>
    <font>
      <b/>
      <sz val="9"/>
      <name val="Arial"/>
      <family val="2"/>
    </font>
    <font>
      <sz val="11"/>
      <name val="Arial"/>
      <family val="2"/>
    </font>
    <font>
      <b/>
      <sz val="10"/>
      <name val="Arial"/>
      <family val="2"/>
    </font>
    <font>
      <b/>
      <sz val="12"/>
      <name val="Arial"/>
      <family val="2"/>
    </font>
    <font>
      <sz val="12"/>
      <name val="Arial"/>
      <family val="2"/>
    </font>
    <font>
      <sz val="9"/>
      <name val="Arial"/>
      <family val="2"/>
    </font>
    <font>
      <b/>
      <sz val="18"/>
      <name val="Arial"/>
      <family val="2"/>
    </font>
    <font>
      <i/>
      <sz val="12"/>
      <name val="Arial"/>
      <family val="2"/>
    </font>
    <font>
      <sz val="14"/>
      <name val="Arial"/>
      <family val="2"/>
    </font>
    <font>
      <b/>
      <u/>
      <sz val="12"/>
      <name val="Arial"/>
      <family val="2"/>
    </font>
    <font>
      <u/>
      <sz val="12"/>
      <name val="Arial"/>
      <family val="2"/>
    </font>
    <font>
      <b/>
      <sz val="14"/>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s>
  <borders count="37">
    <border>
      <left/>
      <right/>
      <top/>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43" fontId="2"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0" fontId="3" fillId="0" borderId="0"/>
    <xf numFmtId="0" fontId="1" fillId="0" borderId="0"/>
    <xf numFmtId="0" fontId="1" fillId="0" borderId="0"/>
    <xf numFmtId="0" fontId="4" fillId="0" borderId="0"/>
    <xf numFmtId="9" fontId="2" fillId="0" borderId="0" applyFont="0" applyFill="0" applyBorder="0" applyAlignment="0" applyProtection="0"/>
    <xf numFmtId="9" fontId="4" fillId="0" borderId="0" applyFont="0" applyFill="0" applyBorder="0" applyAlignment="0" applyProtection="0"/>
  </cellStyleXfs>
  <cellXfs count="293">
    <xf numFmtId="0" fontId="0" fillId="0" borderId="0" xfId="0"/>
    <xf numFmtId="0" fontId="1" fillId="0" borderId="0" xfId="0" applyFont="1"/>
    <xf numFmtId="0" fontId="1" fillId="0" borderId="0" xfId="0" applyFont="1" applyAlignment="1">
      <alignment horizontal="center"/>
    </xf>
    <xf numFmtId="0" fontId="7" fillId="0" borderId="0" xfId="0" applyFont="1" applyFill="1" applyBorder="1" applyAlignment="1" applyProtection="1">
      <alignment horizontal="centerContinuous"/>
    </xf>
    <xf numFmtId="0" fontId="6" fillId="0" borderId="0" xfId="0" applyFont="1" applyFill="1" applyBorder="1" applyAlignment="1" applyProtection="1">
      <alignment horizontal="centerContinuous"/>
    </xf>
    <xf numFmtId="43" fontId="7" fillId="0" borderId="0" xfId="0" applyNumberFormat="1" applyFont="1" applyFill="1" applyBorder="1" applyAlignment="1" applyProtection="1">
      <alignment horizontal="centerContinuous"/>
    </xf>
    <xf numFmtId="0" fontId="6" fillId="0" borderId="0" xfId="0" applyFont="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Protection="1"/>
    <xf numFmtId="0" fontId="6" fillId="0" borderId="0" xfId="0" applyFont="1" applyFill="1" applyProtection="1"/>
    <xf numFmtId="0" fontId="7" fillId="0" borderId="3" xfId="0" applyFont="1" applyFill="1" applyBorder="1" applyAlignment="1" applyProtection="1">
      <alignment horizontal="centerContinuous"/>
    </xf>
    <xf numFmtId="43" fontId="7" fillId="0" borderId="0" xfId="0" applyNumberFormat="1" applyFont="1" applyFill="1" applyProtection="1"/>
    <xf numFmtId="0" fontId="7" fillId="0" borderId="0" xfId="0" applyFont="1" applyFill="1" applyAlignment="1" applyProtection="1">
      <alignment horizontal="left"/>
    </xf>
    <xf numFmtId="44" fontId="6" fillId="0" borderId="1" xfId="0" applyNumberFormat="1" applyFont="1" applyFill="1" applyBorder="1" applyProtection="1"/>
    <xf numFmtId="44" fontId="7" fillId="0" borderId="0" xfId="0" applyNumberFormat="1" applyFont="1" applyBorder="1"/>
    <xf numFmtId="0" fontId="6" fillId="0" borderId="0" xfId="0" applyFont="1" applyFill="1" applyBorder="1" applyAlignment="1" applyProtection="1">
      <alignment horizontal="left"/>
    </xf>
    <xf numFmtId="0" fontId="6" fillId="0" borderId="0" xfId="0" applyFont="1" applyFill="1" applyAlignment="1" applyProtection="1">
      <alignment horizontal="center"/>
    </xf>
    <xf numFmtId="0" fontId="6" fillId="0" borderId="0" xfId="0" applyFont="1" applyFill="1" applyAlignment="1" applyProtection="1"/>
    <xf numFmtId="164" fontId="6" fillId="0" borderId="0" xfId="0" applyNumberFormat="1" applyFont="1" applyFill="1" applyBorder="1" applyProtection="1"/>
    <xf numFmtId="164" fontId="6" fillId="0" borderId="0" xfId="0" applyNumberFormat="1" applyFont="1" applyFill="1" applyBorder="1" applyAlignment="1" applyProtection="1"/>
    <xf numFmtId="43" fontId="7" fillId="0" borderId="0" xfId="0" quotePrefix="1" applyNumberFormat="1" applyFont="1" applyFill="1" applyAlignment="1" applyProtection="1">
      <alignment horizontal="center"/>
    </xf>
    <xf numFmtId="43" fontId="7" fillId="0" borderId="0" xfId="0" applyNumberFormat="1" applyFont="1" applyFill="1" applyAlignment="1" applyProtection="1">
      <alignment horizontal="center"/>
    </xf>
    <xf numFmtId="0" fontId="6" fillId="0" borderId="0" xfId="0" quotePrefix="1" applyFont="1" applyFill="1" applyAlignment="1" applyProtection="1">
      <alignment horizontal="center"/>
    </xf>
    <xf numFmtId="0" fontId="6" fillId="0" borderId="0" xfId="0" applyFont="1" applyFill="1" applyBorder="1" applyProtection="1"/>
    <xf numFmtId="164" fontId="6" fillId="0" borderId="0" xfId="0" applyNumberFormat="1" applyFont="1" applyFill="1" applyAlignment="1" applyProtection="1">
      <alignment horizontal="left"/>
    </xf>
    <xf numFmtId="43" fontId="7" fillId="0" borderId="0" xfId="0" applyNumberFormat="1" applyFont="1"/>
    <xf numFmtId="10" fontId="7" fillId="0" borderId="1" xfId="0" applyNumberFormat="1" applyFont="1" applyFill="1" applyBorder="1" applyAlignment="1" applyProtection="1">
      <alignment horizontal="center" wrapText="1"/>
    </xf>
    <xf numFmtId="0" fontId="7" fillId="0" borderId="1" xfId="0" applyFont="1" applyFill="1" applyBorder="1" applyAlignment="1" applyProtection="1">
      <alignment horizontal="center" wrapText="1"/>
    </xf>
    <xf numFmtId="0" fontId="6" fillId="0" borderId="0" xfId="0" applyFont="1" applyAlignment="1">
      <alignment wrapText="1"/>
    </xf>
    <xf numFmtId="0" fontId="6" fillId="0" borderId="0" xfId="0" applyFont="1" applyAlignment="1">
      <alignment horizontal="left" wrapText="1"/>
    </xf>
    <xf numFmtId="37" fontId="7" fillId="0" borderId="0" xfId="0" applyNumberFormat="1" applyFont="1" applyFill="1" applyAlignment="1" applyProtection="1">
      <alignment horizontal="center"/>
    </xf>
    <xf numFmtId="43" fontId="7" fillId="0" borderId="0" xfId="0" applyNumberFormat="1" applyFont="1" applyFill="1" applyBorder="1" applyAlignment="1" applyProtection="1">
      <alignment horizontal="right"/>
    </xf>
    <xf numFmtId="37" fontId="7" fillId="0" borderId="0" xfId="0" applyNumberFormat="1" applyFont="1" applyFill="1" applyBorder="1" applyAlignment="1" applyProtection="1">
      <alignment horizontal="center"/>
    </xf>
    <xf numFmtId="37" fontId="7" fillId="0" borderId="0" xfId="0" applyNumberFormat="1" applyFont="1" applyFill="1" applyBorder="1" applyAlignment="1" applyProtection="1">
      <alignment horizontal="right"/>
    </xf>
    <xf numFmtId="43" fontId="7" fillId="0" borderId="0" xfId="0" applyNumberFormat="1" applyFont="1" applyFill="1" applyBorder="1" applyProtection="1"/>
    <xf numFmtId="0" fontId="7" fillId="0" borderId="0" xfId="0" applyFont="1" applyFill="1" applyBorder="1" applyProtection="1"/>
    <xf numFmtId="0" fontId="6" fillId="0" borderId="0" xfId="0" applyFont="1" applyFill="1" applyBorder="1" applyAlignment="1" applyProtection="1">
      <alignment horizontal="left" wrapText="1"/>
    </xf>
    <xf numFmtId="0" fontId="6" fillId="0" borderId="0" xfId="0" applyFont="1" applyFill="1" applyBorder="1" applyAlignment="1" applyProtection="1">
      <alignment horizontal="right"/>
    </xf>
    <xf numFmtId="0" fontId="6" fillId="0" borderId="0" xfId="0" applyFont="1" applyBorder="1"/>
    <xf numFmtId="0" fontId="8" fillId="0" borderId="0" xfId="0" applyFont="1" applyFill="1" applyBorder="1" applyProtection="1"/>
    <xf numFmtId="0" fontId="7" fillId="0" borderId="1" xfId="0" applyFont="1" applyFill="1" applyBorder="1" applyAlignment="1" applyProtection="1">
      <alignment wrapText="1"/>
    </xf>
    <xf numFmtId="0" fontId="5" fillId="2" borderId="0" xfId="5" applyFont="1" applyFill="1" applyBorder="1" applyAlignment="1">
      <alignment horizontal="center"/>
    </xf>
    <xf numFmtId="43" fontId="7" fillId="2" borderId="7" xfId="0" applyNumberFormat="1" applyFont="1" applyFill="1" applyBorder="1" applyAlignment="1" applyProtection="1">
      <alignment horizontal="center" wrapText="1"/>
    </xf>
    <xf numFmtId="10" fontId="5" fillId="2" borderId="8" xfId="5" applyNumberFormat="1" applyFont="1" applyFill="1" applyBorder="1" applyAlignment="1">
      <alignment horizontal="center"/>
    </xf>
    <xf numFmtId="10" fontId="0" fillId="0" borderId="0" xfId="9" applyNumberFormat="1" applyFont="1"/>
    <xf numFmtId="44" fontId="6" fillId="2" borderId="5" xfId="3" applyFont="1" applyFill="1" applyBorder="1" applyAlignment="1" applyProtection="1"/>
    <xf numFmtId="14" fontId="6" fillId="0" borderId="4" xfId="0" applyNumberFormat="1" applyFont="1" applyFill="1" applyBorder="1" applyAlignment="1" applyProtection="1">
      <alignment horizontal="right"/>
    </xf>
    <xf numFmtId="0" fontId="6" fillId="0" borderId="3" xfId="0" applyFont="1" applyFill="1" applyBorder="1" applyAlignment="1" applyProtection="1">
      <alignment horizontal="left" wrapText="1"/>
    </xf>
    <xf numFmtId="10" fontId="6" fillId="0" borderId="3" xfId="9" applyNumberFormat="1" applyFont="1" applyFill="1" applyBorder="1" applyAlignment="1" applyProtection="1">
      <alignment wrapText="1"/>
      <protection locked="0"/>
    </xf>
    <xf numFmtId="10" fontId="6" fillId="0" borderId="3" xfId="9" applyNumberFormat="1" applyFont="1" applyFill="1" applyBorder="1" applyAlignment="1">
      <alignment wrapText="1"/>
    </xf>
    <xf numFmtId="39" fontId="3" fillId="2" borderId="3" xfId="5" applyNumberFormat="1" applyFont="1" applyFill="1" applyBorder="1" applyAlignment="1">
      <alignment horizontal="right"/>
    </xf>
    <xf numFmtId="10" fontId="3" fillId="2" borderId="6" xfId="5" applyNumberFormat="1" applyFont="1" applyFill="1" applyBorder="1" applyAlignment="1"/>
    <xf numFmtId="0" fontId="6" fillId="0" borderId="3" xfId="0" applyFont="1" applyBorder="1" applyAlignment="1">
      <alignment horizontal="left" wrapText="1"/>
    </xf>
    <xf numFmtId="0" fontId="6" fillId="0" borderId="3" xfId="0" applyNumberFormat="1" applyFont="1" applyFill="1" applyBorder="1" applyAlignment="1" applyProtection="1">
      <alignment horizontal="left" wrapText="1"/>
      <protection locked="0"/>
    </xf>
    <xf numFmtId="44" fontId="6" fillId="2" borderId="4" xfId="3" applyFont="1" applyFill="1" applyBorder="1" applyAlignment="1" applyProtection="1">
      <alignment wrapText="1"/>
      <protection locked="0"/>
    </xf>
    <xf numFmtId="43" fontId="6" fillId="2" borderId="4" xfId="1" applyFont="1" applyFill="1" applyBorder="1" applyAlignment="1" applyProtection="1">
      <alignment wrapText="1"/>
      <protection locked="0"/>
    </xf>
    <xf numFmtId="14" fontId="11" fillId="0" borderId="4" xfId="0" applyNumberFormat="1" applyFont="1" applyFill="1" applyBorder="1" applyAlignment="1" applyProtection="1">
      <alignment horizontal="left"/>
    </xf>
    <xf numFmtId="0" fontId="6" fillId="0" borderId="4" xfId="0" applyFont="1" applyBorder="1" applyAlignment="1"/>
    <xf numFmtId="10" fontId="7" fillId="0" borderId="3" xfId="9" applyNumberFormat="1" applyFont="1" applyFill="1" applyBorder="1" applyAlignment="1"/>
    <xf numFmtId="0" fontId="6" fillId="0" borderId="2" xfId="0" applyFont="1" applyFill="1" applyBorder="1" applyAlignment="1" applyProtection="1"/>
    <xf numFmtId="49" fontId="7" fillId="0" borderId="2" xfId="0" applyNumberFormat="1" applyFont="1" applyFill="1" applyBorder="1" applyAlignment="1" applyProtection="1">
      <alignment horizontal="right"/>
      <protection locked="0"/>
    </xf>
    <xf numFmtId="49" fontId="7" fillId="0" borderId="2" xfId="0" applyNumberFormat="1" applyFont="1" applyFill="1" applyBorder="1" applyAlignment="1" applyProtection="1">
      <alignment horizontal="center"/>
      <protection locked="0"/>
    </xf>
    <xf numFmtId="0" fontId="7" fillId="0" borderId="2" xfId="0" applyFont="1" applyFill="1" applyBorder="1" applyAlignment="1" applyProtection="1">
      <alignment horizontal="center"/>
    </xf>
    <xf numFmtId="0" fontId="6" fillId="0" borderId="2" xfId="0" applyFont="1" applyFill="1" applyBorder="1" applyAlignment="1" applyProtection="1">
      <protection locked="0"/>
    </xf>
    <xf numFmtId="10" fontId="5" fillId="2" borderId="6" xfId="5" applyNumberFormat="1" applyFont="1" applyFill="1" applyBorder="1" applyAlignment="1">
      <alignment horizontal="center"/>
    </xf>
    <xf numFmtId="0" fontId="7" fillId="0" borderId="4" xfId="0" applyFont="1" applyFill="1" applyBorder="1" applyAlignment="1" applyProtection="1">
      <alignment wrapText="1"/>
    </xf>
    <xf numFmtId="0" fontId="7" fillId="0" borderId="3" xfId="0" applyFont="1" applyFill="1" applyBorder="1" applyAlignment="1" applyProtection="1">
      <alignment wrapText="1"/>
    </xf>
    <xf numFmtId="0" fontId="7" fillId="0" borderId="3" xfId="0" applyFont="1" applyFill="1" applyBorder="1" applyAlignment="1" applyProtection="1">
      <alignment horizontal="center" wrapText="1"/>
    </xf>
    <xf numFmtId="10" fontId="7" fillId="0" borderId="3" xfId="0" applyNumberFormat="1" applyFont="1" applyFill="1" applyBorder="1" applyAlignment="1" applyProtection="1">
      <alignment horizontal="center" wrapText="1"/>
    </xf>
    <xf numFmtId="0" fontId="6" fillId="0" borderId="3" xfId="0" applyNumberFormat="1" applyFont="1" applyFill="1" applyBorder="1" applyAlignment="1" applyProtection="1">
      <alignment horizontal="right"/>
    </xf>
    <xf numFmtId="0" fontId="6" fillId="0" borderId="3" xfId="0" applyNumberFormat="1" applyFont="1" applyBorder="1" applyAlignment="1">
      <alignment horizontal="left" wrapText="1"/>
    </xf>
    <xf numFmtId="0" fontId="6" fillId="0" borderId="3" xfId="0" applyFont="1" applyFill="1" applyBorder="1" applyAlignment="1" applyProtection="1">
      <alignment horizontal="left"/>
    </xf>
    <xf numFmtId="0" fontId="6" fillId="0" borderId="3" xfId="0" applyFont="1" applyBorder="1" applyAlignment="1">
      <alignment horizontal="left"/>
    </xf>
    <xf numFmtId="0" fontId="7" fillId="0" borderId="0" xfId="0" applyFont="1" applyFill="1" applyAlignment="1" applyProtection="1">
      <alignment horizontal="right"/>
    </xf>
    <xf numFmtId="0" fontId="7" fillId="0" borderId="3" xfId="0" applyFont="1" applyFill="1" applyBorder="1" applyAlignment="1"/>
    <xf numFmtId="0" fontId="5" fillId="2" borderId="3" xfId="5" applyFont="1" applyFill="1" applyBorder="1" applyAlignment="1">
      <alignment horizontal="center" wrapText="1"/>
    </xf>
    <xf numFmtId="0" fontId="7" fillId="2" borderId="3" xfId="0" applyFont="1" applyFill="1" applyBorder="1" applyAlignment="1" applyProtection="1">
      <alignment horizontal="center" wrapText="1"/>
    </xf>
    <xf numFmtId="0" fontId="7" fillId="2" borderId="1" xfId="0" applyFont="1" applyFill="1" applyBorder="1" applyAlignment="1" applyProtection="1">
      <alignment horizontal="center" wrapText="1"/>
    </xf>
    <xf numFmtId="44" fontId="6" fillId="2" borderId="3" xfId="3" applyFont="1" applyFill="1" applyBorder="1" applyAlignment="1" applyProtection="1">
      <alignment wrapText="1"/>
      <protection locked="0"/>
    </xf>
    <xf numFmtId="43" fontId="6" fillId="2" borderId="3" xfId="1" applyFont="1" applyFill="1" applyBorder="1" applyAlignment="1" applyProtection="1">
      <alignment wrapText="1"/>
      <protection locked="0"/>
    </xf>
    <xf numFmtId="44" fontId="6" fillId="2" borderId="2" xfId="3" applyFont="1" applyFill="1" applyBorder="1" applyAlignment="1" applyProtection="1"/>
    <xf numFmtId="43" fontId="7" fillId="2" borderId="6" xfId="0" applyNumberFormat="1" applyFont="1" applyFill="1" applyBorder="1" applyAlignment="1" applyProtection="1">
      <alignment horizontal="center" wrapText="1"/>
    </xf>
    <xf numFmtId="43" fontId="7" fillId="2" borderId="1" xfId="0" applyNumberFormat="1" applyFont="1" applyFill="1" applyBorder="1" applyAlignment="1" applyProtection="1">
      <alignment horizontal="center" wrapText="1"/>
    </xf>
    <xf numFmtId="49" fontId="6" fillId="0" borderId="3" xfId="0" applyNumberFormat="1" applyFont="1" applyFill="1" applyBorder="1" applyAlignment="1" applyProtection="1">
      <alignment horizontal="right"/>
    </xf>
    <xf numFmtId="49" fontId="6" fillId="0" borderId="2" xfId="0" applyNumberFormat="1" applyFont="1" applyFill="1" applyBorder="1" applyAlignment="1" applyProtection="1"/>
    <xf numFmtId="0" fontId="6" fillId="0" borderId="3" xfId="0" applyNumberFormat="1" applyFont="1" applyBorder="1" applyAlignment="1">
      <alignment horizontal="left"/>
    </xf>
    <xf numFmtId="0" fontId="6" fillId="0" borderId="3" xfId="0" applyNumberFormat="1" applyFont="1" applyFill="1" applyBorder="1" applyAlignment="1" applyProtection="1">
      <alignment horizontal="left"/>
      <protection locked="0"/>
    </xf>
    <xf numFmtId="44" fontId="3" fillId="2" borderId="3" xfId="3" applyFont="1" applyFill="1" applyBorder="1" applyAlignment="1">
      <alignment horizontal="right"/>
    </xf>
    <xf numFmtId="43" fontId="3" fillId="2" borderId="3" xfId="1" applyFont="1" applyFill="1" applyBorder="1" applyAlignment="1">
      <alignment horizontal="right"/>
    </xf>
    <xf numFmtId="44" fontId="6" fillId="2" borderId="9" xfId="3" applyFont="1" applyFill="1" applyBorder="1" applyAlignment="1" applyProtection="1"/>
    <xf numFmtId="37" fontId="7" fillId="2" borderId="10" xfId="0" applyNumberFormat="1" applyFont="1" applyFill="1" applyBorder="1" applyAlignment="1" applyProtection="1">
      <alignment horizontal="right"/>
      <protection locked="0"/>
    </xf>
    <xf numFmtId="44" fontId="6" fillId="2" borderId="3" xfId="3" applyFont="1" applyFill="1" applyBorder="1" applyProtection="1"/>
    <xf numFmtId="43" fontId="6" fillId="2" borderId="3" xfId="1" applyFont="1" applyFill="1" applyBorder="1" applyProtection="1"/>
    <xf numFmtId="10" fontId="6" fillId="2" borderId="2" xfId="9" applyNumberFormat="1" applyFont="1" applyFill="1" applyBorder="1" applyAlignment="1" applyProtection="1"/>
    <xf numFmtId="37" fontId="7" fillId="2" borderId="0" xfId="0" applyNumberFormat="1" applyFont="1" applyFill="1" applyAlignment="1" applyProtection="1">
      <alignment horizontal="center"/>
    </xf>
    <xf numFmtId="0" fontId="6" fillId="0" borderId="0" xfId="0" applyFont="1" applyFill="1" applyBorder="1" applyAlignment="1" applyProtection="1"/>
    <xf numFmtId="0" fontId="6" fillId="0" borderId="1" xfId="0" applyFont="1" applyFill="1" applyBorder="1" applyAlignment="1" applyProtection="1"/>
    <xf numFmtId="0" fontId="6" fillId="0" borderId="1" xfId="0" applyFont="1" applyFill="1" applyBorder="1" applyAlignment="1"/>
    <xf numFmtId="0" fontId="6" fillId="0" borderId="1" xfId="0" applyFont="1" applyFill="1" applyBorder="1" applyAlignment="1" applyProtection="1">
      <alignment horizontal="left"/>
    </xf>
    <xf numFmtId="49" fontId="6" fillId="0" borderId="1" xfId="0" applyNumberFormat="1" applyFont="1" applyFill="1" applyBorder="1" applyAlignment="1" applyProtection="1">
      <alignment horizontal="left"/>
      <protection locked="0"/>
    </xf>
    <xf numFmtId="49" fontId="6" fillId="0" borderId="1" xfId="0" applyNumberFormat="1" applyFont="1" applyFill="1" applyBorder="1" applyAlignment="1" applyProtection="1">
      <alignment horizontal="centerContinuous"/>
    </xf>
    <xf numFmtId="0" fontId="6" fillId="0" borderId="1" xfId="0" applyFont="1" applyFill="1" applyBorder="1" applyAlignment="1" applyProtection="1">
      <alignment horizontal="right"/>
    </xf>
    <xf numFmtId="0" fontId="6" fillId="0" borderId="1" xfId="0" applyFont="1" applyFill="1" applyBorder="1" applyProtection="1"/>
    <xf numFmtId="0" fontId="11" fillId="0" borderId="7" xfId="0" applyFont="1" applyFill="1" applyBorder="1" applyAlignment="1" applyProtection="1"/>
    <xf numFmtId="0" fontId="6" fillId="0" borderId="11" xfId="0" applyFont="1" applyFill="1" applyBorder="1" applyAlignment="1" applyProtection="1"/>
    <xf numFmtId="0" fontId="7" fillId="0" borderId="0" xfId="0" applyFont="1" applyFill="1" applyBorder="1" applyAlignment="1"/>
    <xf numFmtId="43" fontId="6" fillId="0" borderId="3" xfId="0" applyNumberFormat="1" applyFont="1" applyFill="1" applyBorder="1" applyProtection="1"/>
    <xf numFmtId="0" fontId="7" fillId="0" borderId="0" xfId="0" applyFont="1" applyFill="1" applyBorder="1" applyAlignment="1" applyProtection="1">
      <alignment horizontal="right"/>
    </xf>
    <xf numFmtId="0" fontId="7" fillId="0" borderId="0" xfId="0" applyFont="1" applyFill="1" applyBorder="1" applyAlignment="1" applyProtection="1"/>
    <xf numFmtId="0" fontId="7" fillId="0" borderId="0" xfId="0" applyFont="1"/>
    <xf numFmtId="0" fontId="6" fillId="3" borderId="0" xfId="0" applyFont="1" applyFill="1" applyAlignment="1" applyProtection="1"/>
    <xf numFmtId="0" fontId="6" fillId="3" borderId="0" xfId="0" applyFont="1" applyFill="1"/>
    <xf numFmtId="43" fontId="7" fillId="3" borderId="0" xfId="0" applyNumberFormat="1" applyFont="1" applyFill="1"/>
    <xf numFmtId="14" fontId="6" fillId="2" borderId="1" xfId="0" applyNumberFormat="1" applyFont="1" applyFill="1" applyBorder="1" applyAlignment="1" applyProtection="1">
      <alignment horizontal="center"/>
    </xf>
    <xf numFmtId="0" fontId="13" fillId="0" borderId="0" xfId="0" applyFont="1" applyFill="1" applyBorder="1" applyAlignment="1"/>
    <xf numFmtId="43" fontId="6" fillId="0" borderId="0" xfId="0" applyNumberFormat="1" applyFont="1" applyAlignment="1">
      <alignment horizontal="left" wrapText="1"/>
    </xf>
    <xf numFmtId="0" fontId="6" fillId="0" borderId="3" xfId="0" applyFont="1" applyFill="1" applyBorder="1" applyAlignment="1" applyProtection="1"/>
    <xf numFmtId="0" fontId="6" fillId="3" borderId="3" xfId="0" applyFont="1" applyFill="1" applyBorder="1" applyAlignment="1" applyProtection="1">
      <alignment horizontal="left"/>
    </xf>
    <xf numFmtId="0" fontId="6" fillId="3" borderId="3" xfId="0" applyFont="1" applyFill="1" applyBorder="1" applyAlignment="1" applyProtection="1">
      <alignment horizontal="left" wrapText="1"/>
    </xf>
    <xf numFmtId="10" fontId="6" fillId="3" borderId="3" xfId="9" applyNumberFormat="1" applyFont="1" applyFill="1" applyBorder="1" applyAlignment="1" applyProtection="1">
      <alignment wrapText="1"/>
      <protection locked="0"/>
    </xf>
    <xf numFmtId="43" fontId="7" fillId="2" borderId="4" xfId="0" applyNumberFormat="1" applyFont="1" applyFill="1" applyBorder="1" applyAlignment="1">
      <alignment horizontal="center"/>
    </xf>
    <xf numFmtId="43" fontId="7" fillId="2" borderId="3" xfId="0" applyNumberFormat="1" applyFont="1" applyFill="1" applyBorder="1" applyAlignment="1">
      <alignment horizontal="center"/>
    </xf>
    <xf numFmtId="43" fontId="7" fillId="2" borderId="6" xfId="0" applyNumberFormat="1" applyFont="1" applyFill="1" applyBorder="1" applyAlignment="1">
      <alignment horizontal="center"/>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vertical="top" wrapText="1"/>
    </xf>
    <xf numFmtId="0" fontId="12" fillId="0" borderId="1" xfId="0" applyFont="1" applyFill="1" applyBorder="1" applyAlignment="1" applyProtection="1">
      <alignment horizontal="center" wrapText="1"/>
    </xf>
    <xf numFmtId="0" fontId="14"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0" fontId="17" fillId="0" borderId="0" xfId="0" applyFont="1" applyAlignment="1">
      <alignment horizontal="center"/>
    </xf>
    <xf numFmtId="0" fontId="17" fillId="0" borderId="0" xfId="0" applyFont="1" applyAlignment="1"/>
    <xf numFmtId="0" fontId="18" fillId="0" borderId="0" xfId="0" applyFont="1" applyAlignment="1"/>
    <xf numFmtId="0" fontId="19" fillId="0" borderId="12" xfId="6" applyFont="1" applyBorder="1"/>
    <xf numFmtId="0" fontId="1" fillId="0" borderId="13" xfId="6" applyBorder="1"/>
    <xf numFmtId="0" fontId="22" fillId="0" borderId="13" xfId="6" applyFont="1" applyBorder="1"/>
    <xf numFmtId="0" fontId="19" fillId="0" borderId="13" xfId="6" applyFont="1" applyBorder="1"/>
    <xf numFmtId="0" fontId="20" fillId="0" borderId="13" xfId="6" applyFont="1" applyBorder="1" applyAlignment="1">
      <alignment horizontal="left"/>
    </xf>
    <xf numFmtId="0" fontId="19" fillId="0" borderId="14" xfId="6" applyFont="1" applyBorder="1" applyAlignment="1">
      <alignment horizontal="left"/>
    </xf>
    <xf numFmtId="0" fontId="22" fillId="0" borderId="15" xfId="6" applyFont="1" applyBorder="1"/>
    <xf numFmtId="0" fontId="1" fillId="0" borderId="0" xfId="6" applyBorder="1"/>
    <xf numFmtId="0" fontId="1" fillId="0" borderId="8" xfId="6" applyBorder="1"/>
    <xf numFmtId="0" fontId="20" fillId="0" borderId="15" xfId="6" applyFont="1" applyBorder="1"/>
    <xf numFmtId="0" fontId="22" fillId="0" borderId="0" xfId="6" applyFont="1" applyBorder="1"/>
    <xf numFmtId="0" fontId="20" fillId="0" borderId="0" xfId="6" applyFont="1" applyBorder="1"/>
    <xf numFmtId="0" fontId="19" fillId="0" borderId="0" xfId="6" applyFont="1" applyBorder="1"/>
    <xf numFmtId="0" fontId="20" fillId="0" borderId="0" xfId="6" applyFont="1" applyBorder="1" applyAlignment="1">
      <alignment horizontal="left"/>
    </xf>
    <xf numFmtId="0" fontId="20" fillId="0" borderId="7" xfId="6" applyFont="1" applyBorder="1"/>
    <xf numFmtId="0" fontId="1" fillId="0" borderId="1" xfId="6" applyBorder="1"/>
    <xf numFmtId="0" fontId="22" fillId="0" borderId="1" xfId="6" applyFont="1" applyBorder="1"/>
    <xf numFmtId="0" fontId="20" fillId="0" borderId="1" xfId="6" applyFont="1" applyBorder="1"/>
    <xf numFmtId="0" fontId="0" fillId="0" borderId="17" xfId="0" applyBorder="1"/>
    <xf numFmtId="0" fontId="0" fillId="0" borderId="18" xfId="0" applyBorder="1"/>
    <xf numFmtId="0" fontId="0" fillId="0" borderId="19" xfId="0" applyBorder="1"/>
    <xf numFmtId="0" fontId="0" fillId="0" borderId="20" xfId="0" applyBorder="1"/>
    <xf numFmtId="0" fontId="23" fillId="0" borderId="21" xfId="0" applyFont="1" applyBorder="1" applyAlignment="1">
      <alignment wrapText="1"/>
    </xf>
    <xf numFmtId="0" fontId="24" fillId="0" borderId="1" xfId="0" applyFont="1" applyFill="1" applyBorder="1" applyAlignment="1"/>
    <xf numFmtId="0" fontId="23" fillId="0" borderId="0" xfId="0" applyFont="1" applyBorder="1"/>
    <xf numFmtId="0" fontId="1" fillId="0" borderId="23" xfId="0" applyFont="1" applyBorder="1"/>
    <xf numFmtId="0" fontId="1" fillId="0" borderId="2" xfId="0" applyFont="1" applyBorder="1"/>
    <xf numFmtId="0" fontId="1" fillId="0" borderId="24" xfId="0" applyFont="1" applyBorder="1"/>
    <xf numFmtId="0" fontId="1" fillId="0" borderId="25" xfId="0" applyFont="1" applyBorder="1"/>
    <xf numFmtId="0" fontId="1" fillId="0" borderId="26" xfId="0" applyFont="1" applyBorder="1"/>
    <xf numFmtId="0" fontId="1" fillId="0" borderId="0" xfId="0" applyFont="1" applyBorder="1"/>
    <xf numFmtId="0" fontId="1" fillId="0" borderId="8" xfId="0" applyFont="1" applyBorder="1"/>
    <xf numFmtId="0" fontId="1" fillId="0" borderId="27" xfId="0" applyFont="1" applyBorder="1"/>
    <xf numFmtId="0" fontId="23" fillId="0" borderId="21" xfId="0" applyFont="1" applyBorder="1"/>
    <xf numFmtId="0" fontId="24" fillId="0" borderId="1" xfId="0" applyFont="1" applyBorder="1" applyAlignment="1">
      <alignment horizontal="left"/>
    </xf>
    <xf numFmtId="0" fontId="23" fillId="0" borderId="15" xfId="0" applyFont="1" applyBorder="1" applyAlignment="1"/>
    <xf numFmtId="0" fontId="23" fillId="0" borderId="0" xfId="0" applyFont="1" applyBorder="1" applyAlignment="1"/>
    <xf numFmtId="0" fontId="23" fillId="0" borderId="27" xfId="0" applyFont="1" applyBorder="1" applyAlignment="1"/>
    <xf numFmtId="0" fontId="24" fillId="0" borderId="21" xfId="0" applyFont="1" applyBorder="1"/>
    <xf numFmtId="0" fontId="24" fillId="0" borderId="3" xfId="0" applyFont="1" applyBorder="1" applyAlignment="1">
      <alignment horizontal="center"/>
    </xf>
    <xf numFmtId="0" fontId="23" fillId="0" borderId="15" xfId="0" applyFont="1" applyBorder="1"/>
    <xf numFmtId="0" fontId="23" fillId="0" borderId="0" xfId="0" applyFont="1"/>
    <xf numFmtId="0" fontId="24" fillId="0" borderId="3" xfId="0" applyFont="1" applyBorder="1" applyAlignment="1">
      <alignment horizontal="left"/>
    </xf>
    <xf numFmtId="0" fontId="23" fillId="0" borderId="0" xfId="0" applyFont="1" applyFill="1"/>
    <xf numFmtId="0" fontId="23" fillId="0" borderId="0" xfId="0" applyFont="1" applyFill="1" applyAlignment="1">
      <alignment wrapText="1"/>
    </xf>
    <xf numFmtId="0" fontId="23" fillId="0" borderId="15" xfId="0" applyFont="1" applyFill="1" applyBorder="1" applyAlignment="1">
      <alignment wrapText="1"/>
    </xf>
    <xf numFmtId="49" fontId="23" fillId="0" borderId="13" xfId="0" applyNumberFormat="1" applyFont="1" applyBorder="1" applyAlignment="1">
      <alignment vertical="center"/>
    </xf>
    <xf numFmtId="0" fontId="23" fillId="0" borderId="15" xfId="0" applyFont="1" applyFill="1" applyBorder="1"/>
    <xf numFmtId="0" fontId="1" fillId="0" borderId="21" xfId="0" applyFont="1" applyBorder="1"/>
    <xf numFmtId="0" fontId="25" fillId="0" borderId="0" xfId="0" applyFont="1" applyBorder="1"/>
    <xf numFmtId="0" fontId="1" fillId="0" borderId="30" xfId="0" applyFont="1" applyBorder="1"/>
    <xf numFmtId="0" fontId="1" fillId="0" borderId="31" xfId="0" applyFont="1" applyBorder="1"/>
    <xf numFmtId="0" fontId="1" fillId="0" borderId="32" xfId="0" applyFont="1" applyBorder="1"/>
    <xf numFmtId="0" fontId="1" fillId="0" borderId="33" xfId="0" applyFont="1" applyBorder="1"/>
    <xf numFmtId="0" fontId="0" fillId="0" borderId="0" xfId="0" applyBorder="1"/>
    <xf numFmtId="0" fontId="26" fillId="4" borderId="0" xfId="0" applyFont="1" applyFill="1" applyAlignment="1">
      <alignment horizontal="left"/>
    </xf>
    <xf numFmtId="0" fontId="0" fillId="4" borderId="0" xfId="0" applyFill="1"/>
    <xf numFmtId="44" fontId="0" fillId="4" borderId="0" xfId="0" applyNumberFormat="1" applyFill="1" applyBorder="1"/>
    <xf numFmtId="0" fontId="0" fillId="4" borderId="0" xfId="0" applyFill="1" applyBorder="1"/>
    <xf numFmtId="0" fontId="19" fillId="0" borderId="0" xfId="0" applyFont="1" applyBorder="1" applyAlignment="1">
      <alignment horizontal="left"/>
    </xf>
    <xf numFmtId="0" fontId="24" fillId="0" borderId="0" xfId="0" applyFont="1" applyFill="1" applyBorder="1" applyAlignment="1">
      <alignment horizontal="center"/>
    </xf>
    <xf numFmtId="44" fontId="24" fillId="0" borderId="0" xfId="0" applyNumberFormat="1" applyFont="1" applyFill="1" applyBorder="1" applyAlignment="1">
      <alignment horizontal="center"/>
    </xf>
    <xf numFmtId="0" fontId="0" fillId="0" borderId="0" xfId="0" applyFill="1" applyBorder="1"/>
    <xf numFmtId="0" fontId="26" fillId="0" borderId="0" xfId="0" applyFont="1" applyFill="1" applyAlignment="1">
      <alignment horizontal="left"/>
    </xf>
    <xf numFmtId="0" fontId="0" fillId="0" borderId="0" xfId="0" applyFill="1"/>
    <xf numFmtId="44" fontId="0" fillId="0" borderId="0" xfId="0" applyNumberFormat="1" applyFill="1" applyBorder="1"/>
    <xf numFmtId="0" fontId="22" fillId="0" borderId="0" xfId="0" applyFont="1" applyFill="1"/>
    <xf numFmtId="0" fontId="22" fillId="0" borderId="0" xfId="0" applyFont="1"/>
    <xf numFmtId="44" fontId="0" fillId="0" borderId="0" xfId="0" applyNumberFormat="1" applyBorder="1"/>
    <xf numFmtId="0" fontId="24" fillId="0" borderId="12" xfId="0" applyFont="1" applyBorder="1" applyAlignment="1">
      <alignment horizontal="left"/>
    </xf>
    <xf numFmtId="0" fontId="0" fillId="0" borderId="13" xfId="0" applyBorder="1"/>
    <xf numFmtId="0" fontId="0" fillId="0" borderId="14" xfId="0" applyBorder="1"/>
    <xf numFmtId="0" fontId="23" fillId="0" borderId="0" xfId="0" applyFont="1" applyAlignment="1">
      <alignment wrapText="1"/>
    </xf>
    <xf numFmtId="14" fontId="24" fillId="3" borderId="31" xfId="0" applyNumberFormat="1" applyFont="1" applyFill="1" applyBorder="1" applyAlignment="1">
      <alignment horizontal="center"/>
    </xf>
    <xf numFmtId="0" fontId="1" fillId="0" borderId="0" xfId="0" applyFont="1" applyBorder="1" applyAlignment="1">
      <alignment horizontal="left"/>
    </xf>
    <xf numFmtId="14" fontId="24" fillId="0" borderId="34" xfId="0" applyNumberFormat="1" applyFont="1" applyFill="1" applyBorder="1" applyAlignment="1">
      <alignment horizontal="center"/>
    </xf>
    <xf numFmtId="0" fontId="22" fillId="0" borderId="0" xfId="0" applyFont="1" applyBorder="1"/>
    <xf numFmtId="0" fontId="23" fillId="0" borderId="7" xfId="0" applyFont="1" applyBorder="1"/>
    <xf numFmtId="44" fontId="21" fillId="0" borderId="1" xfId="0" applyNumberFormat="1" applyFont="1" applyBorder="1"/>
    <xf numFmtId="14" fontId="24" fillId="0" borderId="31" xfId="0" applyNumberFormat="1" applyFont="1" applyFill="1" applyBorder="1" applyAlignment="1">
      <alignment horizontal="center"/>
    </xf>
    <xf numFmtId="14" fontId="24" fillId="3" borderId="34" xfId="0" applyNumberFormat="1" applyFont="1" applyFill="1" applyBorder="1" applyAlignment="1">
      <alignment horizontal="center"/>
    </xf>
    <xf numFmtId="10" fontId="28" fillId="0" borderId="0" xfId="0" applyNumberFormat="1" applyFont="1" applyFill="1" applyBorder="1"/>
    <xf numFmtId="0" fontId="28" fillId="0" borderId="0" xfId="0" applyFont="1" applyFill="1" applyBorder="1"/>
    <xf numFmtId="0" fontId="23" fillId="3" borderId="0" xfId="0" applyFont="1" applyFill="1" applyBorder="1"/>
    <xf numFmtId="0" fontId="0" fillId="3" borderId="0" xfId="0" applyFill="1" applyBorder="1"/>
    <xf numFmtId="0" fontId="0" fillId="3" borderId="0" xfId="0" applyFill="1"/>
    <xf numFmtId="0" fontId="24" fillId="3" borderId="0" xfId="0" applyFont="1" applyFill="1" applyBorder="1"/>
    <xf numFmtId="0" fontId="24" fillId="3" borderId="12" xfId="0" applyFont="1" applyFill="1" applyBorder="1" applyAlignment="1">
      <alignment horizontal="left"/>
    </xf>
    <xf numFmtId="0" fontId="24" fillId="3" borderId="13" xfId="0" applyFont="1" applyFill="1" applyBorder="1"/>
    <xf numFmtId="0" fontId="24" fillId="3" borderId="14" xfId="0" applyFont="1" applyFill="1" applyBorder="1"/>
    <xf numFmtId="0" fontId="24" fillId="0" borderId="0" xfId="0" applyFont="1" applyFill="1"/>
    <xf numFmtId="0" fontId="24" fillId="0" borderId="0" xfId="0" applyFont="1" applyFill="1" applyBorder="1"/>
    <xf numFmtId="2" fontId="24" fillId="0" borderId="34" xfId="0" applyNumberFormat="1" applyFont="1" applyFill="1" applyBorder="1" applyAlignment="1"/>
    <xf numFmtId="2" fontId="24" fillId="0" borderId="35" xfId="0" applyNumberFormat="1" applyFont="1" applyFill="1" applyBorder="1" applyAlignment="1"/>
    <xf numFmtId="44" fontId="24" fillId="0" borderId="34" xfId="0" applyNumberFormat="1" applyFont="1" applyFill="1" applyBorder="1" applyAlignment="1">
      <alignment horizontal="center"/>
    </xf>
    <xf numFmtId="44" fontId="24" fillId="0" borderId="35" xfId="0" applyNumberFormat="1" applyFont="1" applyFill="1" applyBorder="1" applyAlignment="1">
      <alignment horizontal="center"/>
    </xf>
    <xf numFmtId="9" fontId="24" fillId="0" borderId="18" xfId="0" applyNumberFormat="1" applyFont="1" applyFill="1" applyBorder="1" applyAlignment="1">
      <alignment horizontal="center"/>
    </xf>
    <xf numFmtId="0" fontId="23" fillId="0" borderId="7" xfId="0" applyFont="1" applyFill="1" applyBorder="1"/>
    <xf numFmtId="44" fontId="24" fillId="0" borderId="1" xfId="0" applyNumberFormat="1" applyFont="1" applyFill="1" applyBorder="1"/>
    <xf numFmtId="43" fontId="23" fillId="0" borderId="0" xfId="0" applyNumberFormat="1" applyFont="1" applyFill="1" applyBorder="1"/>
    <xf numFmtId="0" fontId="24" fillId="0" borderId="0" xfId="0" applyFont="1" applyFill="1" applyBorder="1" applyAlignment="1"/>
    <xf numFmtId="0" fontId="24" fillId="0" borderId="0" xfId="0" applyFont="1"/>
    <xf numFmtId="0" fontId="23" fillId="0" borderId="0" xfId="0" applyFont="1" applyBorder="1" applyAlignment="1">
      <alignment horizontal="left" vertical="top" wrapText="1"/>
    </xf>
    <xf numFmtId="0" fontId="15" fillId="0" borderId="0" xfId="0" applyFont="1" applyBorder="1" applyAlignment="1">
      <alignment vertical="top" wrapText="1"/>
    </xf>
    <xf numFmtId="14" fontId="16" fillId="0" borderId="0" xfId="0" applyNumberFormat="1" applyFont="1" applyBorder="1" applyAlignment="1">
      <alignment vertical="top" wrapText="1"/>
    </xf>
    <xf numFmtId="0" fontId="0" fillId="0" borderId="1" xfId="0" applyBorder="1"/>
    <xf numFmtId="0" fontId="24" fillId="0" borderId="13" xfId="0" applyFont="1" applyBorder="1"/>
    <xf numFmtId="0" fontId="21" fillId="0" borderId="13" xfId="0" applyFont="1" applyBorder="1"/>
    <xf numFmtId="0" fontId="24" fillId="0" borderId="0" xfId="0" applyFont="1" applyBorder="1"/>
    <xf numFmtId="0" fontId="24" fillId="0" borderId="13" xfId="0" applyFont="1" applyBorder="1" applyAlignment="1">
      <alignment horizontal="right"/>
    </xf>
    <xf numFmtId="0" fontId="24" fillId="0" borderId="0" xfId="0" applyFont="1" applyBorder="1" applyAlignment="1">
      <alignment horizontal="right"/>
    </xf>
    <xf numFmtId="0" fontId="23" fillId="0" borderId="0" xfId="0" applyFont="1" applyFill="1" applyBorder="1"/>
    <xf numFmtId="44" fontId="21" fillId="0" borderId="0" xfId="0" applyNumberFormat="1" applyFont="1" applyFill="1" applyBorder="1"/>
    <xf numFmtId="0" fontId="24" fillId="0" borderId="22" xfId="0" applyFont="1" applyFill="1" applyBorder="1" applyAlignment="1"/>
    <xf numFmtId="44" fontId="24" fillId="0" borderId="28" xfId="0" applyNumberFormat="1" applyFont="1" applyFill="1" applyBorder="1" applyAlignment="1"/>
    <xf numFmtId="6" fontId="24" fillId="0" borderId="0" xfId="0" applyNumberFormat="1" applyFont="1" applyFill="1" applyBorder="1" applyAlignment="1"/>
    <xf numFmtId="0" fontId="21" fillId="0" borderId="0" xfId="6" applyFont="1" applyFill="1" applyBorder="1" applyAlignment="1">
      <alignment horizontal="left" wrapText="1"/>
    </xf>
    <xf numFmtId="0" fontId="19" fillId="0" borderId="8" xfId="6" applyFont="1" applyBorder="1" applyAlignment="1">
      <alignment horizontal="left"/>
    </xf>
    <xf numFmtId="0" fontId="21" fillId="0" borderId="8" xfId="6" applyFont="1" applyFill="1" applyBorder="1" applyAlignment="1">
      <alignment horizontal="left" wrapText="1"/>
    </xf>
    <xf numFmtId="0" fontId="21" fillId="0" borderId="1" xfId="6" applyFont="1" applyFill="1" applyBorder="1" applyAlignment="1">
      <alignment horizontal="left" wrapText="1"/>
    </xf>
    <xf numFmtId="0" fontId="21" fillId="0" borderId="16" xfId="6" applyFont="1" applyFill="1" applyBorder="1" applyAlignment="1">
      <alignment horizontal="left" wrapText="1"/>
    </xf>
    <xf numFmtId="44" fontId="24" fillId="0" borderId="0" xfId="0" applyNumberFormat="1" applyFont="1" applyFill="1" applyBorder="1" applyAlignment="1"/>
    <xf numFmtId="0" fontId="24" fillId="0" borderId="6" xfId="0" applyFont="1" applyBorder="1" applyAlignment="1">
      <alignment horizontal="center"/>
    </xf>
    <xf numFmtId="0" fontId="24" fillId="0" borderId="16" xfId="0" applyFont="1" applyBorder="1" applyAlignment="1">
      <alignment horizontal="left"/>
    </xf>
    <xf numFmtId="0" fontId="24" fillId="0" borderId="6" xfId="0" applyFont="1" applyBorder="1" applyAlignment="1">
      <alignment horizontal="left"/>
    </xf>
    <xf numFmtId="6" fontId="24" fillId="0" borderId="1" xfId="0" applyNumberFormat="1" applyFont="1" applyFill="1" applyBorder="1" applyAlignment="1">
      <alignment horizontal="left"/>
    </xf>
    <xf numFmtId="49" fontId="23" fillId="0" borderId="12" xfId="0" applyNumberFormat="1" applyFont="1" applyFill="1" applyBorder="1" applyAlignment="1">
      <alignment horizontal="center" vertical="center"/>
    </xf>
    <xf numFmtId="6" fontId="24" fillId="0" borderId="27" xfId="0" applyNumberFormat="1" applyFont="1" applyFill="1" applyBorder="1" applyAlignment="1">
      <alignment horizontal="left"/>
    </xf>
    <xf numFmtId="0" fontId="0" fillId="0" borderId="36" xfId="0" applyBorder="1"/>
    <xf numFmtId="0" fontId="24" fillId="0" borderId="13" xfId="0" applyFont="1" applyBorder="1" applyAlignment="1">
      <alignment horizontal="center"/>
    </xf>
    <xf numFmtId="49" fontId="23" fillId="0" borderId="36" xfId="0" applyNumberFormat="1" applyFont="1" applyBorder="1" applyAlignment="1">
      <alignment vertical="center"/>
    </xf>
    <xf numFmtId="0" fontId="19" fillId="0" borderId="0" xfId="6" applyFont="1" applyBorder="1" applyAlignment="1">
      <alignment horizontal="left"/>
    </xf>
    <xf numFmtId="0" fontId="21" fillId="0" borderId="0" xfId="6" applyFont="1" applyFill="1" applyBorder="1" applyAlignment="1">
      <alignment horizontal="left" wrapText="1"/>
    </xf>
    <xf numFmtId="6" fontId="24" fillId="0" borderId="0" xfId="0" applyNumberFormat="1" applyFont="1" applyFill="1" applyBorder="1" applyAlignment="1">
      <alignment horizontal="left"/>
    </xf>
    <xf numFmtId="2" fontId="24" fillId="0" borderId="0" xfId="0" applyNumberFormat="1" applyFont="1" applyFill="1" applyBorder="1" applyAlignment="1"/>
    <xf numFmtId="0" fontId="24" fillId="0" borderId="29" xfId="0" applyFont="1" applyBorder="1" applyAlignment="1">
      <alignment horizontal="center"/>
    </xf>
    <xf numFmtId="0" fontId="28" fillId="0" borderId="29" xfId="0" applyFont="1" applyFill="1" applyBorder="1"/>
    <xf numFmtId="43" fontId="24" fillId="0" borderId="0" xfId="0" applyNumberFormat="1" applyFont="1" applyFill="1" applyBorder="1" applyAlignment="1"/>
    <xf numFmtId="44" fontId="23" fillId="0" borderId="0" xfId="0" applyNumberFormat="1" applyFont="1" applyFill="1" applyBorder="1" applyAlignment="1">
      <alignment horizontal="center"/>
    </xf>
    <xf numFmtId="0" fontId="31" fillId="0" borderId="0" xfId="0" applyFont="1" applyFill="1" applyBorder="1"/>
    <xf numFmtId="0" fontId="24" fillId="0" borderId="1" xfId="0" applyFont="1" applyFill="1" applyBorder="1" applyAlignment="1">
      <alignment horizontal="left"/>
    </xf>
    <xf numFmtId="0" fontId="24" fillId="0" borderId="16" xfId="0" applyFont="1" applyFill="1" applyBorder="1" applyAlignment="1">
      <alignment horizontal="left"/>
    </xf>
    <xf numFmtId="0" fontId="6" fillId="0" borderId="3" xfId="0" applyNumberFormat="1" applyFont="1" applyFill="1" applyBorder="1" applyAlignment="1" applyProtection="1"/>
    <xf numFmtId="0" fontId="6" fillId="3" borderId="3" xfId="0" quotePrefix="1" applyNumberFormat="1" applyFont="1" applyFill="1" applyBorder="1" applyAlignment="1" applyProtection="1"/>
    <xf numFmtId="0" fontId="6" fillId="3" borderId="3" xfId="0" applyNumberFormat="1" applyFont="1" applyFill="1" applyBorder="1" applyAlignment="1"/>
    <xf numFmtId="0" fontId="7" fillId="3" borderId="0" xfId="0" applyFont="1" applyFill="1"/>
    <xf numFmtId="0" fontId="6" fillId="0" borderId="0" xfId="0" applyFont="1" applyFill="1" applyBorder="1" applyAlignment="1" applyProtection="1">
      <alignment horizontal="left" wrapText="1"/>
    </xf>
    <xf numFmtId="0" fontId="6" fillId="0" borderId="13" xfId="0" applyFont="1" applyFill="1" applyBorder="1" applyAlignment="1" applyProtection="1">
      <alignment horizontal="left"/>
    </xf>
    <xf numFmtId="10" fontId="28" fillId="0" borderId="29" xfId="0" applyNumberFormat="1" applyFont="1" applyFill="1" applyBorder="1"/>
    <xf numFmtId="0" fontId="28" fillId="0" borderId="29" xfId="0" applyFont="1" applyFill="1" applyBorder="1" applyAlignment="1">
      <alignment horizontal="right"/>
    </xf>
    <xf numFmtId="14" fontId="28" fillId="0" borderId="29" xfId="0" applyNumberFormat="1" applyFont="1" applyFill="1" applyBorder="1"/>
    <xf numFmtId="0" fontId="1" fillId="5" borderId="0" xfId="0" applyFont="1" applyFill="1"/>
    <xf numFmtId="0" fontId="28" fillId="2" borderId="29" xfId="0" applyNumberFormat="1" applyFont="1" applyFill="1" applyBorder="1"/>
    <xf numFmtId="0" fontId="24" fillId="2" borderId="29" xfId="3" applyNumberFormat="1" applyFont="1" applyFill="1" applyBorder="1"/>
    <xf numFmtId="43" fontId="24" fillId="2" borderId="34" xfId="0" applyNumberFormat="1" applyFont="1" applyFill="1" applyBorder="1" applyAlignment="1"/>
    <xf numFmtId="43" fontId="24" fillId="2" borderId="35" xfId="0" applyNumberFormat="1" applyFont="1" applyFill="1" applyBorder="1" applyAlignment="1"/>
    <xf numFmtId="44" fontId="24" fillId="2" borderId="34" xfId="0" applyNumberFormat="1" applyFont="1" applyFill="1" applyBorder="1" applyAlignment="1">
      <alignment horizontal="center"/>
    </xf>
    <xf numFmtId="44" fontId="24" fillId="2" borderId="35" xfId="0" applyNumberFormat="1" applyFont="1" applyFill="1" applyBorder="1" applyAlignment="1">
      <alignment horizontal="center"/>
    </xf>
    <xf numFmtId="44" fontId="23" fillId="2" borderId="34" xfId="0" applyNumberFormat="1" applyFont="1" applyFill="1" applyBorder="1" applyAlignment="1">
      <alignment horizontal="center"/>
    </xf>
    <xf numFmtId="44" fontId="23" fillId="2" borderId="35" xfId="0" applyNumberFormat="1" applyFont="1" applyFill="1" applyBorder="1" applyAlignment="1">
      <alignment horizontal="center"/>
    </xf>
  </cellXfs>
  <cellStyles count="11">
    <cellStyle name="Comma" xfId="1" builtinId="3"/>
    <cellStyle name="Comma 2" xfId="2"/>
    <cellStyle name="Currency" xfId="3" builtinId="4"/>
    <cellStyle name="Currency 2" xfId="4"/>
    <cellStyle name="Normal" xfId="0" builtinId="0"/>
    <cellStyle name="Normal 2" xfId="5"/>
    <cellStyle name="Normal 2 2" xfId="6"/>
    <cellStyle name="Normal 3" xfId="7"/>
    <cellStyle name="Normal 3 2" xfId="8"/>
    <cellStyle name="Percent" xfId="9" builtinId="5"/>
    <cellStyle name="Percent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tcnj.edu/" TargetMode="External"/></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171450</xdr:colOff>
      <xdr:row>4</xdr:row>
      <xdr:rowOff>114300</xdr:rowOff>
    </xdr:to>
    <xdr:pic>
      <xdr:nvPicPr>
        <xdr:cNvPr id="2" name="Picture 12" descr="tcnj wordmark">
          <a:hlinkClick xmlns:r="http://schemas.openxmlformats.org/officeDocument/2006/relationships" r:id="rId1"/>
        </xdr:cNvPr>
        <xdr:cNvPicPr>
          <a:picLocks noChangeAspect="1" noChangeArrowheads="1"/>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609600" y="161925"/>
          <a:ext cx="19621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342900</xdr:colOff>
          <xdr:row>6</xdr:row>
          <xdr:rowOff>85725</xdr:rowOff>
        </xdr:from>
        <xdr:to>
          <xdr:col>4</xdr:col>
          <xdr:colOff>47625</xdr:colOff>
          <xdr:row>8</xdr:row>
          <xdr:rowOff>66675</xdr:rowOff>
        </xdr:to>
        <xdr:sp macro="" textlink="">
          <xdr:nvSpPr>
            <xdr:cNvPr id="74753" name="Check Box 1" hidden="1">
              <a:extLst>
                <a:ext uri="{63B3BB69-23CF-44E3-9099-C40C66FF867C}">
                  <a14:compatExt spid="_x0000_s74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8</xdr:row>
          <xdr:rowOff>66675</xdr:rowOff>
        </xdr:from>
        <xdr:to>
          <xdr:col>4</xdr:col>
          <xdr:colOff>47625</xdr:colOff>
          <xdr:row>10</xdr:row>
          <xdr:rowOff>47625</xdr:rowOff>
        </xdr:to>
        <xdr:sp macro="" textlink="">
          <xdr:nvSpPr>
            <xdr:cNvPr id="74754" name="Check Box 2" hidden="1">
              <a:extLst>
                <a:ext uri="{63B3BB69-23CF-44E3-9099-C40C66FF867C}">
                  <a14:compatExt spid="_x0000_s74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1285875</xdr:colOff>
          <xdr:row>6</xdr:row>
          <xdr:rowOff>85725</xdr:rowOff>
        </xdr:from>
        <xdr:to>
          <xdr:col>7</xdr:col>
          <xdr:colOff>57150</xdr:colOff>
          <xdr:row>8</xdr:row>
          <xdr:rowOff>66675</xdr:rowOff>
        </xdr:to>
        <xdr:sp macro="" textlink="">
          <xdr:nvSpPr>
            <xdr:cNvPr id="74755" name="Check Box 3" hidden="1">
              <a:extLst>
                <a:ext uri="{63B3BB69-23CF-44E3-9099-C40C66FF867C}">
                  <a14:compatExt spid="_x0000_s74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xdr:row>
          <xdr:rowOff>76200</xdr:rowOff>
        </xdr:from>
        <xdr:to>
          <xdr:col>5</xdr:col>
          <xdr:colOff>314325</xdr:colOff>
          <xdr:row>18</xdr:row>
          <xdr:rowOff>38100</xdr:rowOff>
        </xdr:to>
        <xdr:sp macro="" textlink="">
          <xdr:nvSpPr>
            <xdr:cNvPr id="74756" name="Check Box 4" hidden="1">
              <a:extLst>
                <a:ext uri="{63B3BB69-23CF-44E3-9099-C40C66FF867C}">
                  <a14:compatExt spid="_x0000_s74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876300</xdr:colOff>
          <xdr:row>16</xdr:row>
          <xdr:rowOff>85725</xdr:rowOff>
        </xdr:from>
        <xdr:to>
          <xdr:col>6</xdr:col>
          <xdr:colOff>1190625</xdr:colOff>
          <xdr:row>18</xdr:row>
          <xdr:rowOff>47625</xdr:rowOff>
        </xdr:to>
        <xdr:sp macro="" textlink="">
          <xdr:nvSpPr>
            <xdr:cNvPr id="74757" name="Check Box 5" hidden="1">
              <a:extLst>
                <a:ext uri="{63B3BB69-23CF-44E3-9099-C40C66FF867C}">
                  <a14:compatExt spid="_x0000_s74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J64"/>
  <sheetViews>
    <sheetView tabSelected="1" workbookViewId="0">
      <selection activeCell="F6" sqref="F6"/>
    </sheetView>
  </sheetViews>
  <sheetFormatPr defaultRowHeight="12.75" x14ac:dyDescent="0.2"/>
  <cols>
    <col min="1" max="1" width="26.85546875" customWidth="1"/>
    <col min="6" max="6" width="18.7109375" customWidth="1"/>
    <col min="7" max="7" width="23.140625" customWidth="1"/>
    <col min="8" max="8" width="22.140625" customWidth="1"/>
    <col min="9" max="9" width="15" customWidth="1"/>
    <col min="10" max="10" width="11.5703125" bestFit="1" customWidth="1"/>
  </cols>
  <sheetData>
    <row r="2" spans="1:10" ht="25.5" x14ac:dyDescent="0.35">
      <c r="B2" s="127" t="s">
        <v>52</v>
      </c>
      <c r="C2" s="127"/>
      <c r="D2" s="127"/>
      <c r="E2" s="127"/>
      <c r="F2" s="127"/>
      <c r="G2" s="127"/>
      <c r="H2" s="127"/>
    </row>
    <row r="3" spans="1:10" ht="18.75" x14ac:dyDescent="0.3">
      <c r="B3" s="128"/>
      <c r="C3" s="128"/>
      <c r="D3" s="128"/>
      <c r="E3" s="128"/>
      <c r="F3" s="128"/>
      <c r="G3" s="128"/>
      <c r="H3" s="128"/>
    </row>
    <row r="4" spans="1:10" ht="15.75" x14ac:dyDescent="0.25">
      <c r="B4" s="129" t="s">
        <v>53</v>
      </c>
      <c r="C4" s="129"/>
      <c r="D4" s="129"/>
      <c r="E4" s="129"/>
      <c r="F4" s="129"/>
      <c r="G4" s="129"/>
      <c r="H4" s="129"/>
    </row>
    <row r="5" spans="1:10" ht="15.75" x14ac:dyDescent="0.25">
      <c r="B5" s="129" t="s">
        <v>54</v>
      </c>
      <c r="C5" s="129"/>
      <c r="D5" s="129"/>
      <c r="E5" s="129"/>
      <c r="F5" s="129"/>
      <c r="G5" s="129"/>
      <c r="H5" s="129"/>
    </row>
    <row r="6" spans="1:10" x14ac:dyDescent="0.2">
      <c r="B6" s="131"/>
      <c r="C6" s="131"/>
      <c r="D6" s="132"/>
      <c r="E6" s="132"/>
      <c r="F6" s="132"/>
      <c r="G6" s="132"/>
      <c r="H6" s="131"/>
      <c r="I6" s="131"/>
      <c r="J6" s="131"/>
    </row>
    <row r="7" spans="1:10" x14ac:dyDescent="0.2">
      <c r="A7" s="130"/>
      <c r="B7" s="130"/>
      <c r="C7" s="130"/>
      <c r="D7" s="130"/>
      <c r="E7" s="130"/>
      <c r="F7" s="130"/>
      <c r="G7" s="130"/>
      <c r="H7" s="130"/>
      <c r="I7" s="130"/>
      <c r="J7" s="130"/>
    </row>
    <row r="8" spans="1:10" ht="15" x14ac:dyDescent="0.25">
      <c r="A8" s="133" t="s">
        <v>55</v>
      </c>
      <c r="B8" s="134"/>
      <c r="C8" s="135"/>
      <c r="D8" s="135"/>
      <c r="E8" s="136" t="s">
        <v>56</v>
      </c>
      <c r="F8" s="137"/>
      <c r="G8" s="137"/>
      <c r="H8" s="138" t="s">
        <v>57</v>
      </c>
      <c r="I8" s="264"/>
      <c r="J8" s="192"/>
    </row>
    <row r="9" spans="1:10" x14ac:dyDescent="0.2">
      <c r="A9" s="139"/>
      <c r="B9" s="140"/>
      <c r="C9" s="140"/>
      <c r="D9" s="140"/>
      <c r="E9" s="140"/>
      <c r="F9" s="140"/>
      <c r="G9" s="140"/>
      <c r="H9" s="141"/>
      <c r="I9" s="140"/>
      <c r="J9" s="187"/>
    </row>
    <row r="10" spans="1:10" ht="15" x14ac:dyDescent="0.25">
      <c r="A10" s="142"/>
      <c r="B10" s="140"/>
      <c r="C10" s="143"/>
      <c r="D10" s="144"/>
      <c r="E10" s="145" t="s">
        <v>58</v>
      </c>
      <c r="F10" s="140"/>
      <c r="G10" s="146"/>
      <c r="H10" s="250"/>
      <c r="I10" s="264"/>
      <c r="J10" s="192"/>
    </row>
    <row r="11" spans="1:10" ht="14.25" customHeight="1" x14ac:dyDescent="0.2">
      <c r="A11" s="142"/>
      <c r="B11" s="140"/>
      <c r="C11" s="143"/>
      <c r="D11" s="144"/>
      <c r="E11" s="249" t="s">
        <v>59</v>
      </c>
      <c r="F11" s="249"/>
      <c r="G11" s="249"/>
      <c r="H11" s="251"/>
      <c r="I11" s="265"/>
      <c r="J11" s="187"/>
    </row>
    <row r="12" spans="1:10" ht="14.25" customHeight="1" x14ac:dyDescent="0.2">
      <c r="A12" s="147"/>
      <c r="B12" s="148"/>
      <c r="C12" s="149"/>
      <c r="D12" s="150"/>
      <c r="E12" s="252"/>
      <c r="F12" s="252"/>
      <c r="G12" s="252"/>
      <c r="H12" s="253"/>
      <c r="I12" s="265"/>
      <c r="J12" s="187"/>
    </row>
    <row r="13" spans="1:10" ht="13.5" thickBot="1" x14ac:dyDescent="0.25"/>
    <row r="14" spans="1:10" x14ac:dyDescent="0.2">
      <c r="A14" s="151"/>
      <c r="B14" s="152"/>
      <c r="C14" s="152"/>
      <c r="D14" s="152"/>
      <c r="E14" s="153"/>
      <c r="F14" s="152"/>
      <c r="G14" s="152"/>
      <c r="H14" s="154"/>
      <c r="I14" s="187"/>
      <c r="J14" s="187"/>
    </row>
    <row r="15" spans="1:10" ht="47.25" customHeight="1" x14ac:dyDescent="0.25">
      <c r="A15" s="155" t="s">
        <v>60</v>
      </c>
      <c r="B15" s="273"/>
      <c r="C15" s="273"/>
      <c r="D15" s="273"/>
      <c r="E15" s="274"/>
      <c r="F15" s="157" t="s">
        <v>61</v>
      </c>
      <c r="G15" s="156"/>
      <c r="H15" s="246"/>
      <c r="I15" s="233"/>
      <c r="J15" s="193"/>
    </row>
    <row r="16" spans="1:10" ht="13.5" thickBot="1" x14ac:dyDescent="0.25">
      <c r="A16" s="158"/>
      <c r="B16" s="159"/>
      <c r="C16" s="159"/>
      <c r="D16" s="159"/>
      <c r="E16" s="160"/>
      <c r="F16" s="159"/>
      <c r="G16" s="159"/>
      <c r="H16" s="161"/>
      <c r="I16" s="163"/>
      <c r="J16" s="163"/>
    </row>
    <row r="17" spans="1:10" ht="13.5" thickTop="1" x14ac:dyDescent="0.2">
      <c r="A17" s="162"/>
      <c r="B17" s="163"/>
      <c r="C17" s="163"/>
      <c r="D17" s="163"/>
      <c r="E17" s="164"/>
      <c r="F17" s="163"/>
      <c r="G17" s="163"/>
      <c r="H17" s="165"/>
      <c r="I17" s="163"/>
      <c r="J17" s="163"/>
    </row>
    <row r="18" spans="1:10" ht="15.75" x14ac:dyDescent="0.25">
      <c r="A18" s="166" t="s">
        <v>62</v>
      </c>
      <c r="B18" s="167"/>
      <c r="C18" s="167"/>
      <c r="D18" s="167"/>
      <c r="E18" s="256"/>
      <c r="F18" s="168" t="s">
        <v>100</v>
      </c>
      <c r="G18" s="169"/>
      <c r="H18" s="170"/>
      <c r="I18" s="169"/>
      <c r="J18" s="169"/>
    </row>
    <row r="19" spans="1:10" ht="15.75" x14ac:dyDescent="0.25">
      <c r="A19" s="171"/>
      <c r="B19" s="175"/>
      <c r="C19" s="175"/>
      <c r="D19" s="175"/>
      <c r="E19" s="257"/>
      <c r="F19" s="173" t="s">
        <v>63</v>
      </c>
      <c r="G19" s="233"/>
      <c r="H19" s="246"/>
      <c r="I19" s="233"/>
      <c r="J19" s="193"/>
    </row>
    <row r="20" spans="1:10" ht="15.75" x14ac:dyDescent="0.25">
      <c r="A20" s="171"/>
      <c r="B20" s="175"/>
      <c r="C20" s="175"/>
      <c r="D20" s="175"/>
      <c r="E20" s="257"/>
      <c r="F20" s="174" t="s">
        <v>64</v>
      </c>
      <c r="G20" s="254"/>
      <c r="H20" s="247"/>
      <c r="I20" s="254"/>
      <c r="J20" s="193"/>
    </row>
    <row r="21" spans="1:10" ht="15.75" x14ac:dyDescent="0.25">
      <c r="A21" s="166" t="s">
        <v>30</v>
      </c>
      <c r="B21" s="175"/>
      <c r="C21" s="175"/>
      <c r="D21" s="175"/>
      <c r="E21" s="257"/>
      <c r="F21" s="174" t="s">
        <v>65</v>
      </c>
      <c r="G21" s="254"/>
      <c r="H21" s="247"/>
      <c r="I21" s="254"/>
      <c r="J21" s="194"/>
    </row>
    <row r="22" spans="1:10" ht="15.75" x14ac:dyDescent="0.25">
      <c r="A22" s="166" t="s">
        <v>66</v>
      </c>
      <c r="B22" s="175"/>
      <c r="C22" s="175"/>
      <c r="D22" s="175"/>
      <c r="E22" s="257"/>
      <c r="F22" s="176" t="s">
        <v>67</v>
      </c>
      <c r="G22" s="248"/>
      <c r="H22" s="247"/>
      <c r="I22" s="254"/>
      <c r="J22" s="194"/>
    </row>
    <row r="23" spans="1:10" ht="63.75" thickBot="1" x14ac:dyDescent="0.3">
      <c r="A23" s="166" t="s">
        <v>68</v>
      </c>
      <c r="B23" s="262"/>
      <c r="C23" s="172"/>
      <c r="D23" s="172"/>
      <c r="E23" s="255"/>
      <c r="F23" s="177" t="s">
        <v>69</v>
      </c>
      <c r="G23" s="258"/>
      <c r="H23" s="260"/>
      <c r="I23" s="266"/>
      <c r="J23" s="194"/>
    </row>
    <row r="24" spans="1:10" ht="32.25" thickBot="1" x14ac:dyDescent="0.3">
      <c r="A24" s="178" t="s">
        <v>70</v>
      </c>
      <c r="B24" s="263"/>
      <c r="C24" s="179"/>
      <c r="D24" s="179"/>
      <c r="E24" s="163"/>
      <c r="F24" s="180" t="s">
        <v>71</v>
      </c>
      <c r="G24" s="259"/>
      <c r="H24" s="261"/>
      <c r="I24" s="187"/>
      <c r="J24" s="187"/>
    </row>
    <row r="25" spans="1:10" x14ac:dyDescent="0.2">
      <c r="A25" s="181"/>
      <c r="B25" s="1"/>
      <c r="C25" s="1"/>
      <c r="D25" s="1"/>
      <c r="E25" s="164"/>
      <c r="F25" s="182" t="s">
        <v>72</v>
      </c>
      <c r="G25" s="163"/>
      <c r="H25" s="165"/>
      <c r="I25" s="163"/>
      <c r="J25" s="163"/>
    </row>
    <row r="26" spans="1:10" ht="13.5" thickBot="1" x14ac:dyDescent="0.25">
      <c r="A26" s="183"/>
      <c r="B26" s="184"/>
      <c r="C26" s="184"/>
      <c r="D26" s="184"/>
      <c r="E26" s="185"/>
      <c r="F26" s="184" t="s">
        <v>73</v>
      </c>
      <c r="G26" s="184"/>
      <c r="H26" s="186"/>
      <c r="I26" s="163"/>
      <c r="J26" s="163"/>
    </row>
    <row r="27" spans="1:10" x14ac:dyDescent="0.2">
      <c r="A27" s="187"/>
      <c r="B27" s="187"/>
      <c r="C27" s="152"/>
      <c r="D27" s="187"/>
      <c r="E27" s="187"/>
      <c r="F27" s="187"/>
      <c r="G27" s="187"/>
      <c r="H27" s="187"/>
      <c r="I27" s="187"/>
      <c r="J27" s="187"/>
    </row>
    <row r="28" spans="1:10" ht="23.25" x14ac:dyDescent="0.35">
      <c r="A28" s="188" t="s">
        <v>74</v>
      </c>
      <c r="B28" s="188"/>
      <c r="C28" s="189"/>
      <c r="D28" s="190"/>
      <c r="E28" s="189"/>
      <c r="F28" s="191"/>
      <c r="G28" s="191"/>
      <c r="H28" s="191"/>
      <c r="I28" s="191"/>
      <c r="J28" s="195"/>
    </row>
    <row r="29" spans="1:10" ht="23.25" x14ac:dyDescent="0.35">
      <c r="A29" s="196"/>
      <c r="B29" s="196"/>
      <c r="C29" s="197"/>
      <c r="D29" s="198"/>
      <c r="E29" s="199" t="s">
        <v>98</v>
      </c>
      <c r="F29" s="195"/>
      <c r="G29" s="195"/>
      <c r="H29" s="195"/>
      <c r="I29" s="195"/>
      <c r="J29" s="194"/>
    </row>
    <row r="30" spans="1:10" ht="16.5" thickBot="1" x14ac:dyDescent="0.3">
      <c r="A30" s="200"/>
      <c r="D30" s="201"/>
      <c r="E30" s="202" t="s">
        <v>75</v>
      </c>
      <c r="F30" s="203"/>
      <c r="G30" s="203"/>
      <c r="H30" s="204"/>
      <c r="I30" s="187"/>
      <c r="J30" s="194"/>
    </row>
    <row r="31" spans="1:10" ht="42.75" thickBot="1" x14ac:dyDescent="0.3">
      <c r="A31" s="205" t="s">
        <v>76</v>
      </c>
      <c r="B31" s="206"/>
      <c r="C31" s="206"/>
      <c r="D31" s="207"/>
      <c r="E31" s="173" t="s">
        <v>77</v>
      </c>
      <c r="F31" s="187"/>
      <c r="G31" s="287">
        <f>NETWORKDAYS(B31,B32)/10</f>
        <v>0</v>
      </c>
      <c r="H31" s="288"/>
      <c r="I31" s="270"/>
      <c r="J31" s="194"/>
    </row>
    <row r="32" spans="1:10" ht="16.5" thickBot="1" x14ac:dyDescent="0.3">
      <c r="A32" s="174" t="s">
        <v>78</v>
      </c>
      <c r="B32" s="213"/>
      <c r="C32" s="213"/>
      <c r="D32" s="209"/>
      <c r="E32" s="173" t="s">
        <v>79</v>
      </c>
      <c r="F32" s="187"/>
      <c r="G32" s="289" t="e">
        <f>H21/G31</f>
        <v>#DIV/0!</v>
      </c>
      <c r="H32" s="290"/>
      <c r="I32" s="194"/>
      <c r="J32" s="194"/>
    </row>
    <row r="33" spans="1:10" ht="16.5" thickBot="1" x14ac:dyDescent="0.3">
      <c r="D33" s="209"/>
      <c r="E33" s="210" t="s">
        <v>80</v>
      </c>
      <c r="F33" s="211"/>
      <c r="G33" s="291" t="e">
        <f>G31*G32</f>
        <v>#DIV/0!</v>
      </c>
      <c r="H33" s="292"/>
      <c r="I33" s="271"/>
      <c r="J33" s="194"/>
    </row>
    <row r="34" spans="1:10" ht="15.75" x14ac:dyDescent="0.25">
      <c r="D34" s="209"/>
      <c r="E34" s="244"/>
      <c r="F34" s="245"/>
      <c r="G34" s="194"/>
      <c r="H34" s="194"/>
      <c r="I34" s="194"/>
      <c r="J34" s="194"/>
    </row>
    <row r="35" spans="1:10" ht="15.75" x14ac:dyDescent="0.25">
      <c r="D35" s="209"/>
      <c r="E35" s="244"/>
      <c r="F35" s="245"/>
      <c r="G35" s="194"/>
      <c r="H35" s="194"/>
      <c r="I35" s="194"/>
      <c r="J35" s="194"/>
    </row>
    <row r="36" spans="1:10" ht="15.75" x14ac:dyDescent="0.25">
      <c r="A36" s="157"/>
      <c r="B36" s="157"/>
      <c r="C36" s="157"/>
      <c r="D36" s="157"/>
      <c r="E36" s="244"/>
      <c r="F36" s="245"/>
      <c r="G36" s="194"/>
      <c r="H36" s="194"/>
      <c r="I36" s="194"/>
      <c r="J36" s="187"/>
    </row>
    <row r="37" spans="1:10" ht="15" x14ac:dyDescent="0.2">
      <c r="A37" s="268" t="s">
        <v>81</v>
      </c>
      <c r="B37" s="268" t="s">
        <v>13</v>
      </c>
      <c r="C37" s="268" t="s">
        <v>7</v>
      </c>
      <c r="D37" s="268" t="s">
        <v>82</v>
      </c>
      <c r="E37" s="268" t="s">
        <v>8</v>
      </c>
      <c r="F37" s="268" t="s">
        <v>83</v>
      </c>
      <c r="G37" s="268" t="s">
        <v>84</v>
      </c>
      <c r="H37" s="268" t="s">
        <v>85</v>
      </c>
      <c r="I37" s="268" t="s">
        <v>99</v>
      </c>
      <c r="J37" s="268" t="s">
        <v>86</v>
      </c>
    </row>
    <row r="38" spans="1:10" ht="21.95" customHeight="1" x14ac:dyDescent="0.25">
      <c r="A38" s="281"/>
      <c r="B38" s="269"/>
      <c r="C38" s="282"/>
      <c r="D38" s="282"/>
      <c r="E38" s="282"/>
      <c r="F38" s="269"/>
      <c r="G38" s="269"/>
      <c r="H38" s="283"/>
      <c r="I38" s="285" t="e">
        <f>$G$32*A38</f>
        <v>#DIV/0!</v>
      </c>
      <c r="J38" s="286" t="e">
        <f>$G$33*A38</f>
        <v>#DIV/0!</v>
      </c>
    </row>
    <row r="39" spans="1:10" ht="21.95" customHeight="1" x14ac:dyDescent="0.25">
      <c r="A39" s="281"/>
      <c r="B39" s="269"/>
      <c r="C39" s="282"/>
      <c r="D39" s="282"/>
      <c r="E39" s="282"/>
      <c r="F39" s="269"/>
      <c r="G39" s="269"/>
      <c r="H39" s="283"/>
      <c r="I39" s="285" t="e">
        <f t="shared" ref="I39:I43" si="0">$G$32*A39</f>
        <v>#DIV/0!</v>
      </c>
      <c r="J39" s="286" t="e">
        <f t="shared" ref="J39:J42" si="1">$G$33*A39</f>
        <v>#DIV/0!</v>
      </c>
    </row>
    <row r="40" spans="1:10" ht="21.95" customHeight="1" x14ac:dyDescent="0.25">
      <c r="A40" s="281"/>
      <c r="B40" s="269"/>
      <c r="C40" s="282"/>
      <c r="D40" s="282"/>
      <c r="E40" s="282"/>
      <c r="F40" s="269"/>
      <c r="G40" s="269"/>
      <c r="H40" s="283"/>
      <c r="I40" s="285" t="e">
        <f t="shared" si="0"/>
        <v>#DIV/0!</v>
      </c>
      <c r="J40" s="286" t="e">
        <f t="shared" si="1"/>
        <v>#DIV/0!</v>
      </c>
    </row>
    <row r="41" spans="1:10" ht="21.95" customHeight="1" x14ac:dyDescent="0.25">
      <c r="A41" s="281"/>
      <c r="B41" s="269"/>
      <c r="C41" s="282"/>
      <c r="D41" s="282"/>
      <c r="E41" s="282"/>
      <c r="F41" s="269"/>
      <c r="G41" s="269"/>
      <c r="H41" s="283"/>
      <c r="I41" s="285" t="e">
        <f t="shared" si="0"/>
        <v>#DIV/0!</v>
      </c>
      <c r="J41" s="286" t="e">
        <f t="shared" si="1"/>
        <v>#DIV/0!</v>
      </c>
    </row>
    <row r="42" spans="1:10" ht="21.95" customHeight="1" x14ac:dyDescent="0.25">
      <c r="A42" s="281"/>
      <c r="B42" s="269"/>
      <c r="C42" s="282"/>
      <c r="D42" s="282"/>
      <c r="E42" s="282"/>
      <c r="F42" s="269"/>
      <c r="G42" s="269"/>
      <c r="H42" s="283"/>
      <c r="I42" s="285" t="e">
        <f t="shared" si="0"/>
        <v>#DIV/0!</v>
      </c>
      <c r="J42" s="286" t="e">
        <f t="shared" si="1"/>
        <v>#DIV/0!</v>
      </c>
    </row>
    <row r="43" spans="1:10" ht="21.95" customHeight="1" x14ac:dyDescent="0.25">
      <c r="A43" s="281"/>
      <c r="B43" s="269"/>
      <c r="C43" s="282"/>
      <c r="D43" s="282"/>
      <c r="E43" s="282"/>
      <c r="F43" s="269"/>
      <c r="G43" s="269"/>
      <c r="H43" s="283"/>
      <c r="I43" s="285" t="e">
        <f t="shared" si="0"/>
        <v>#DIV/0!</v>
      </c>
      <c r="J43" s="286" t="e">
        <f>$G$33*A43</f>
        <v>#DIV/0!</v>
      </c>
    </row>
    <row r="44" spans="1:10" ht="18" x14ac:dyDescent="0.25">
      <c r="A44" s="214">
        <f>SUM(A38:A43)</f>
        <v>0</v>
      </c>
      <c r="B44" s="215"/>
      <c r="C44" s="215"/>
      <c r="D44" s="215"/>
      <c r="E44" s="215"/>
      <c r="F44" s="215"/>
      <c r="G44" s="215"/>
      <c r="H44" s="215"/>
      <c r="I44" s="272" t="e">
        <f>SUM(I38:I43)</f>
        <v>#DIV/0!</v>
      </c>
      <c r="J44" s="232" t="e">
        <f>SUM(J38:J43)</f>
        <v>#DIV/0!</v>
      </c>
    </row>
    <row r="45" spans="1:10" ht="15.75" hidden="1" x14ac:dyDescent="0.25">
      <c r="A45" s="216" t="s">
        <v>87</v>
      </c>
      <c r="B45" s="217"/>
      <c r="C45" s="217"/>
      <c r="D45" s="217"/>
      <c r="E45" s="217"/>
      <c r="F45" s="217"/>
      <c r="G45" s="217"/>
      <c r="H45" s="218"/>
      <c r="I45" s="218"/>
      <c r="J45" s="218"/>
    </row>
    <row r="46" spans="1:10" ht="15.75" hidden="1" thickBot="1" x14ac:dyDescent="0.25">
      <c r="A46" s="219"/>
      <c r="B46" s="219"/>
      <c r="C46" s="219"/>
      <c r="D46" s="219"/>
      <c r="E46" s="220" t="s">
        <v>88</v>
      </c>
      <c r="F46" s="221"/>
      <c r="G46" s="221"/>
      <c r="H46" s="222"/>
      <c r="I46" s="219"/>
      <c r="J46" s="219"/>
    </row>
    <row r="47" spans="1:10" ht="65.25" hidden="1" customHeight="1" thickBot="1" x14ac:dyDescent="0.3">
      <c r="A47" s="177" t="s">
        <v>89</v>
      </c>
      <c r="B47" s="212"/>
      <c r="C47" s="212"/>
      <c r="D47" s="223"/>
      <c r="E47" s="180" t="s">
        <v>77</v>
      </c>
      <c r="F47" s="224"/>
      <c r="G47" s="225">
        <v>0</v>
      </c>
      <c r="H47" s="226"/>
      <c r="I47" s="267"/>
      <c r="J47" s="233"/>
    </row>
    <row r="48" spans="1:10" ht="16.5" hidden="1" thickBot="1" x14ac:dyDescent="0.3">
      <c r="A48" s="176" t="s">
        <v>78</v>
      </c>
      <c r="B48" s="208"/>
      <c r="C48" s="208"/>
      <c r="D48" s="223"/>
      <c r="E48" s="180" t="s">
        <v>79</v>
      </c>
      <c r="F48" s="224"/>
      <c r="G48" s="227">
        <v>0</v>
      </c>
      <c r="H48" s="228"/>
      <c r="I48" s="194"/>
      <c r="J48" s="194"/>
    </row>
    <row r="49" spans="1:10" ht="16.5" hidden="1" thickBot="1" x14ac:dyDescent="0.3">
      <c r="A49" s="176"/>
      <c r="B49" s="229"/>
      <c r="C49" s="229"/>
      <c r="D49" s="223"/>
      <c r="E49" s="230" t="s">
        <v>80</v>
      </c>
      <c r="F49" s="231"/>
      <c r="G49" s="227">
        <v>0</v>
      </c>
      <c r="H49" s="228"/>
      <c r="I49" s="194"/>
      <c r="J49" s="194"/>
    </row>
    <row r="50" spans="1:10" ht="15" x14ac:dyDescent="0.2">
      <c r="A50" s="234"/>
      <c r="B50" s="234"/>
      <c r="C50" s="234"/>
      <c r="D50" s="234"/>
      <c r="E50" s="234"/>
      <c r="F50" s="234"/>
      <c r="G50" s="234"/>
      <c r="H50" s="234"/>
      <c r="I50" s="234"/>
      <c r="J50" s="234"/>
    </row>
    <row r="51" spans="1:10" ht="15.75" customHeight="1" x14ac:dyDescent="0.2">
      <c r="A51" s="235" t="s">
        <v>90</v>
      </c>
      <c r="B51" s="235"/>
      <c r="C51" s="235"/>
      <c r="D51" s="235"/>
      <c r="E51" s="235"/>
      <c r="F51" s="235"/>
      <c r="G51" s="235"/>
      <c r="H51" s="235"/>
      <c r="I51" s="235"/>
      <c r="J51" s="235"/>
    </row>
    <row r="52" spans="1:10" ht="15.75" customHeight="1" x14ac:dyDescent="0.2">
      <c r="A52" s="235"/>
      <c r="B52" s="235"/>
      <c r="C52" s="235"/>
      <c r="D52" s="235"/>
      <c r="E52" s="235"/>
      <c r="F52" s="235"/>
      <c r="G52" s="235"/>
      <c r="H52" s="235"/>
      <c r="I52" s="235"/>
      <c r="J52" s="235"/>
    </row>
    <row r="53" spans="1:10" ht="15.75" customHeight="1" x14ac:dyDescent="0.2">
      <c r="A53" s="235"/>
      <c r="B53" s="235"/>
      <c r="C53" s="235"/>
      <c r="D53" s="235"/>
      <c r="E53" s="235"/>
      <c r="F53" s="235"/>
      <c r="G53" s="235"/>
      <c r="H53" s="235"/>
      <c r="I53" s="235"/>
      <c r="J53" s="235"/>
    </row>
    <row r="54" spans="1:10" ht="18.75" x14ac:dyDescent="0.2">
      <c r="A54" s="236"/>
      <c r="B54" s="236"/>
      <c r="C54" s="236"/>
      <c r="D54" s="236"/>
      <c r="E54" s="236"/>
      <c r="F54" s="236"/>
      <c r="G54" s="236"/>
      <c r="H54" s="236"/>
      <c r="I54" s="236"/>
      <c r="J54" s="236"/>
    </row>
    <row r="55" spans="1:10" ht="18.75" x14ac:dyDescent="0.2">
      <c r="A55" s="236"/>
      <c r="B55" s="236"/>
      <c r="C55" s="236"/>
      <c r="D55" s="237"/>
      <c r="E55" s="236"/>
      <c r="F55" s="236"/>
      <c r="G55" s="236"/>
      <c r="H55" s="236"/>
      <c r="I55" s="236"/>
      <c r="J55" s="236"/>
    </row>
    <row r="56" spans="1:10" x14ac:dyDescent="0.2">
      <c r="A56" s="187"/>
      <c r="B56" s="187"/>
      <c r="C56" s="187"/>
      <c r="D56" s="238"/>
      <c r="E56" s="187"/>
      <c r="F56" s="187"/>
      <c r="G56" s="187"/>
      <c r="H56" s="187"/>
      <c r="I56" s="187"/>
      <c r="J56" s="187"/>
    </row>
    <row r="57" spans="1:10" ht="15" x14ac:dyDescent="0.2">
      <c r="A57" s="239" t="s">
        <v>91</v>
      </c>
      <c r="B57" s="240"/>
      <c r="C57" s="240"/>
      <c r="D57" s="241" t="s">
        <v>92</v>
      </c>
      <c r="E57" s="187"/>
      <c r="F57" s="239" t="s">
        <v>93</v>
      </c>
      <c r="G57" s="239"/>
      <c r="H57" s="242" t="s">
        <v>92</v>
      </c>
      <c r="I57" s="243"/>
      <c r="J57" s="243"/>
    </row>
    <row r="58" spans="1:10" ht="15" x14ac:dyDescent="0.2">
      <c r="A58" s="163" t="s">
        <v>101</v>
      </c>
      <c r="B58" s="187"/>
      <c r="C58" s="187"/>
      <c r="D58" s="187"/>
      <c r="E58" s="187"/>
      <c r="F58" s="241" t="s">
        <v>94</v>
      </c>
      <c r="G58" s="241"/>
      <c r="H58" s="241"/>
      <c r="I58" s="241"/>
      <c r="J58" s="241"/>
    </row>
    <row r="59" spans="1:10" ht="15" x14ac:dyDescent="0.2">
      <c r="A59" s="187"/>
      <c r="B59" s="187"/>
      <c r="C59" s="187"/>
      <c r="D59" s="187"/>
      <c r="E59" s="187"/>
      <c r="F59" s="241"/>
      <c r="G59" s="241"/>
      <c r="H59" s="241"/>
      <c r="I59" s="241"/>
      <c r="J59" s="241"/>
    </row>
    <row r="60" spans="1:10" ht="15" x14ac:dyDescent="0.2">
      <c r="A60" s="187"/>
      <c r="B60" s="187"/>
      <c r="C60" s="187"/>
      <c r="D60" s="187"/>
      <c r="E60" s="187"/>
      <c r="F60" s="241"/>
      <c r="G60" s="241"/>
      <c r="H60" s="241"/>
      <c r="I60" s="241"/>
      <c r="J60" s="241"/>
    </row>
    <row r="61" spans="1:10" ht="15" x14ac:dyDescent="0.2">
      <c r="A61" s="187"/>
      <c r="B61" s="187"/>
      <c r="C61" s="187"/>
      <c r="D61" s="238"/>
      <c r="E61" s="187"/>
      <c r="F61" s="241" t="s">
        <v>95</v>
      </c>
      <c r="G61" s="241"/>
      <c r="H61" s="241"/>
      <c r="I61" s="241"/>
      <c r="J61" s="241"/>
    </row>
    <row r="62" spans="1:10" ht="15" x14ac:dyDescent="0.2">
      <c r="A62" s="239" t="s">
        <v>96</v>
      </c>
      <c r="B62" s="240"/>
      <c r="C62" s="240"/>
      <c r="D62" s="241" t="s">
        <v>92</v>
      </c>
      <c r="E62" s="187"/>
    </row>
    <row r="63" spans="1:10" x14ac:dyDescent="0.2">
      <c r="A63" s="163" t="s">
        <v>101</v>
      </c>
    </row>
    <row r="64" spans="1:10" x14ac:dyDescent="0.2">
      <c r="A64" s="284" t="s">
        <v>97</v>
      </c>
    </row>
  </sheetData>
  <mergeCells count="26">
    <mergeCell ref="B15:E15"/>
    <mergeCell ref="B2:H2"/>
    <mergeCell ref="B3:H3"/>
    <mergeCell ref="B4:H4"/>
    <mergeCell ref="B5:H5"/>
    <mergeCell ref="B49:C49"/>
    <mergeCell ref="G49:H49"/>
    <mergeCell ref="E11:H12"/>
    <mergeCell ref="B18:E18"/>
    <mergeCell ref="B19:E19"/>
    <mergeCell ref="B20:E20"/>
    <mergeCell ref="B21:E21"/>
    <mergeCell ref="B22:E22"/>
    <mergeCell ref="B47:C47"/>
    <mergeCell ref="G47:H47"/>
    <mergeCell ref="B48:C48"/>
    <mergeCell ref="G48:H48"/>
    <mergeCell ref="A51:J53"/>
    <mergeCell ref="B32:C32"/>
    <mergeCell ref="G32:H32"/>
    <mergeCell ref="G33:H33"/>
    <mergeCell ref="A28:B28"/>
    <mergeCell ref="B31:C31"/>
    <mergeCell ref="G31:H31"/>
    <mergeCell ref="B23:E23"/>
    <mergeCell ref="G23:H23"/>
  </mergeCells>
  <pageMargins left="0.7" right="0.7" top="0.75" bottom="0.75" header="0.3" footer="0.3"/>
  <pageSetup scale="5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74753" r:id="rId4" name="Check Box 1">
              <controlPr defaultSize="0" autoFill="0" autoLine="0" autoPict="0">
                <anchor moveWithCells="1">
                  <from>
                    <xdr:col>3</xdr:col>
                    <xdr:colOff>342900</xdr:colOff>
                    <xdr:row>6</xdr:row>
                    <xdr:rowOff>85725</xdr:rowOff>
                  </from>
                  <to>
                    <xdr:col>4</xdr:col>
                    <xdr:colOff>47625</xdr:colOff>
                    <xdr:row>8</xdr:row>
                    <xdr:rowOff>66675</xdr:rowOff>
                  </to>
                </anchor>
              </controlPr>
            </control>
          </mc:Choice>
        </mc:AlternateContent>
        <mc:AlternateContent xmlns:mc="http://schemas.openxmlformats.org/markup-compatibility/2006">
          <mc:Choice Requires="x14">
            <control shapeId="74754" r:id="rId5" name="Check Box 2">
              <controlPr defaultSize="0" autoFill="0" autoLine="0" autoPict="0">
                <anchor moveWithCells="1">
                  <from>
                    <xdr:col>3</xdr:col>
                    <xdr:colOff>342900</xdr:colOff>
                    <xdr:row>8</xdr:row>
                    <xdr:rowOff>66675</xdr:rowOff>
                  </from>
                  <to>
                    <xdr:col>4</xdr:col>
                    <xdr:colOff>47625</xdr:colOff>
                    <xdr:row>10</xdr:row>
                    <xdr:rowOff>47625</xdr:rowOff>
                  </to>
                </anchor>
              </controlPr>
            </control>
          </mc:Choice>
        </mc:AlternateContent>
        <mc:AlternateContent xmlns:mc="http://schemas.openxmlformats.org/markup-compatibility/2006">
          <mc:Choice Requires="x14">
            <control shapeId="74755" r:id="rId6" name="Check Box 3">
              <controlPr defaultSize="0" autoFill="0" autoLine="0" autoPict="0">
                <anchor moveWithCells="1">
                  <from>
                    <xdr:col>6</xdr:col>
                    <xdr:colOff>1285875</xdr:colOff>
                    <xdr:row>6</xdr:row>
                    <xdr:rowOff>85725</xdr:rowOff>
                  </from>
                  <to>
                    <xdr:col>7</xdr:col>
                    <xdr:colOff>57150</xdr:colOff>
                    <xdr:row>8</xdr:row>
                    <xdr:rowOff>66675</xdr:rowOff>
                  </to>
                </anchor>
              </controlPr>
            </control>
          </mc:Choice>
        </mc:AlternateContent>
        <mc:AlternateContent xmlns:mc="http://schemas.openxmlformats.org/markup-compatibility/2006">
          <mc:Choice Requires="x14">
            <control shapeId="74756" r:id="rId7" name="Check Box 4">
              <controlPr defaultSize="0" autoFill="0" autoLine="0" autoPict="0">
                <anchor moveWithCells="1">
                  <from>
                    <xdr:col>5</xdr:col>
                    <xdr:colOff>0</xdr:colOff>
                    <xdr:row>16</xdr:row>
                    <xdr:rowOff>76200</xdr:rowOff>
                  </from>
                  <to>
                    <xdr:col>5</xdr:col>
                    <xdr:colOff>314325</xdr:colOff>
                    <xdr:row>18</xdr:row>
                    <xdr:rowOff>38100</xdr:rowOff>
                  </to>
                </anchor>
              </controlPr>
            </control>
          </mc:Choice>
        </mc:AlternateContent>
        <mc:AlternateContent xmlns:mc="http://schemas.openxmlformats.org/markup-compatibility/2006">
          <mc:Choice Requires="x14">
            <control shapeId="74757" r:id="rId8" name="Check Box 5">
              <controlPr defaultSize="0" autoFill="0" autoLine="0" autoPict="0">
                <anchor moveWithCells="1">
                  <from>
                    <xdr:col>6</xdr:col>
                    <xdr:colOff>876300</xdr:colOff>
                    <xdr:row>16</xdr:row>
                    <xdr:rowOff>85725</xdr:rowOff>
                  </from>
                  <to>
                    <xdr:col>6</xdr:col>
                    <xdr:colOff>1190625</xdr:colOff>
                    <xdr:row>18</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workbookViewId="0">
      <selection activeCell="G45" sqref="G45"/>
    </sheetView>
  </sheetViews>
  <sheetFormatPr defaultRowHeight="15" x14ac:dyDescent="0.25"/>
  <cols>
    <col min="1" max="1" width="3.85546875" style="6" customWidth="1"/>
    <col min="2" max="3" width="8.140625" style="6" customWidth="1"/>
    <col min="4" max="4" width="13.28515625" style="6" customWidth="1"/>
    <col min="5" max="5" width="5.85546875" style="6" customWidth="1"/>
    <col min="6" max="6" width="11.42578125" style="6" customWidth="1"/>
    <col min="7" max="7" width="31.28515625" style="6" customWidth="1"/>
    <col min="8" max="8" width="10.85546875" style="6" customWidth="1"/>
    <col min="9" max="9" width="11.85546875" style="6" customWidth="1"/>
    <col min="10" max="10" width="9" style="26" customWidth="1"/>
    <col min="11" max="11" width="12.28515625" style="26" customWidth="1"/>
    <col min="12" max="12" width="14" style="26" customWidth="1"/>
    <col min="13" max="13" width="13.85546875" style="6" customWidth="1"/>
    <col min="14" max="14" width="9.28515625" style="6" bestFit="1" customWidth="1"/>
    <col min="15" max="15" width="9.140625" style="6"/>
    <col min="16" max="16" width="11" style="6" bestFit="1" customWidth="1"/>
    <col min="17" max="16384" width="9.140625" style="6"/>
  </cols>
  <sheetData>
    <row r="1" spans="1:14" ht="21" customHeight="1" x14ac:dyDescent="0.25">
      <c r="A1" s="3"/>
      <c r="B1" s="3"/>
      <c r="C1" s="3"/>
      <c r="D1" s="4"/>
      <c r="E1" s="4"/>
      <c r="F1" s="4"/>
      <c r="G1" s="4"/>
      <c r="H1" s="4"/>
      <c r="I1" s="4"/>
      <c r="J1" s="5"/>
      <c r="K1" s="5"/>
      <c r="L1" s="5"/>
      <c r="M1" s="4"/>
      <c r="N1" s="4"/>
    </row>
    <row r="2" spans="1:14" x14ac:dyDescent="0.25">
      <c r="A2" s="7" t="s">
        <v>33</v>
      </c>
      <c r="B2" s="8"/>
      <c r="C2" s="8"/>
      <c r="D2" s="114">
        <v>42917</v>
      </c>
      <c r="E2" s="8" t="s">
        <v>11</v>
      </c>
      <c r="F2" s="114">
        <v>43100</v>
      </c>
      <c r="G2" s="108" t="s">
        <v>38</v>
      </c>
      <c r="H2" s="124" t="s">
        <v>39</v>
      </c>
      <c r="I2" s="124"/>
      <c r="J2" s="124"/>
      <c r="K2" s="124"/>
      <c r="L2" s="124"/>
      <c r="M2" s="124"/>
      <c r="N2" s="124"/>
    </row>
    <row r="3" spans="1:14" ht="21" customHeight="1" x14ac:dyDescent="0.25">
      <c r="A3" s="9" t="s">
        <v>4</v>
      </c>
      <c r="B3" s="10"/>
      <c r="C3" s="10"/>
      <c r="D3" s="97">
        <f>AFE!B15</f>
        <v>0</v>
      </c>
      <c r="E3" s="98"/>
      <c r="F3" s="11"/>
      <c r="H3" s="124"/>
      <c r="I3" s="124"/>
      <c r="J3" s="124"/>
      <c r="K3" s="124"/>
      <c r="L3" s="124"/>
      <c r="M3" s="124"/>
      <c r="N3" s="124"/>
    </row>
    <row r="4" spans="1:14" ht="21" customHeight="1" x14ac:dyDescent="0.25">
      <c r="A4" s="9" t="s">
        <v>37</v>
      </c>
      <c r="B4" s="10"/>
      <c r="C4" s="10"/>
      <c r="D4" s="97" t="str">
        <f>AFE!A58</f>
        <v>(Print Name Here)</v>
      </c>
      <c r="E4" s="98"/>
      <c r="F4" s="11"/>
      <c r="G4" s="74"/>
      <c r="H4" s="124"/>
      <c r="I4" s="124"/>
      <c r="J4" s="124"/>
      <c r="K4" s="124"/>
      <c r="L4" s="124"/>
      <c r="M4" s="124"/>
      <c r="N4" s="124"/>
    </row>
    <row r="5" spans="1:14" ht="21" customHeight="1" x14ac:dyDescent="0.25">
      <c r="A5" s="9" t="s">
        <v>30</v>
      </c>
      <c r="B5" s="10"/>
      <c r="C5" s="10"/>
      <c r="D5" s="117">
        <f>AFE!B21</f>
        <v>0</v>
      </c>
      <c r="E5" s="75"/>
      <c r="F5" s="11"/>
      <c r="G5" s="74"/>
      <c r="H5" s="124"/>
      <c r="I5" s="124"/>
      <c r="J5" s="124"/>
      <c r="K5" s="124"/>
      <c r="L5" s="124"/>
      <c r="M5" s="124"/>
      <c r="N5" s="124"/>
    </row>
    <row r="6" spans="1:14" ht="21" customHeight="1" x14ac:dyDescent="0.25">
      <c r="A6" s="13" t="s">
        <v>50</v>
      </c>
      <c r="C6" s="10"/>
      <c r="D6" s="107" t="s">
        <v>46</v>
      </c>
      <c r="E6" s="106"/>
      <c r="F6" s="115" t="s">
        <v>49</v>
      </c>
      <c r="H6" s="124"/>
      <c r="I6" s="124"/>
      <c r="J6" s="124"/>
      <c r="K6" s="124"/>
      <c r="L6" s="124"/>
      <c r="M6" s="124"/>
      <c r="N6" s="124"/>
    </row>
    <row r="7" spans="1:14" ht="21" customHeight="1" x14ac:dyDescent="0.25">
      <c r="A7" s="9" t="s">
        <v>3</v>
      </c>
      <c r="B7" s="10"/>
      <c r="C7" s="10"/>
      <c r="D7" s="14">
        <f>AFE!H21</f>
        <v>0</v>
      </c>
      <c r="E7" s="15"/>
      <c r="F7" s="16"/>
      <c r="G7" s="18"/>
      <c r="H7" s="124"/>
      <c r="I7" s="124"/>
      <c r="J7" s="124"/>
      <c r="K7" s="124"/>
      <c r="L7" s="124"/>
      <c r="M7" s="124"/>
      <c r="N7" s="124"/>
    </row>
    <row r="8" spans="1:14" ht="21" customHeight="1" x14ac:dyDescent="0.25">
      <c r="A8" s="9" t="s">
        <v>6</v>
      </c>
      <c r="B8" s="10"/>
      <c r="C8" s="10"/>
      <c r="D8" s="92">
        <f>IF(OR(D6="Full Time Staff",D6="Part Time Staff",D6="Part Time Pension"),D7/26.1,D7/22)</f>
        <v>0</v>
      </c>
      <c r="E8" s="20"/>
      <c r="G8" s="74" t="s">
        <v>35</v>
      </c>
      <c r="H8" s="111" t="s">
        <v>36</v>
      </c>
      <c r="I8" s="112"/>
      <c r="J8" s="113"/>
      <c r="K8" s="21"/>
      <c r="L8" s="22"/>
      <c r="M8" s="17"/>
      <c r="N8" s="23"/>
    </row>
    <row r="9" spans="1:14" ht="21" customHeight="1" x14ac:dyDescent="0.25">
      <c r="A9" s="9" t="s">
        <v>27</v>
      </c>
      <c r="B9" s="10"/>
      <c r="C9" s="10"/>
      <c r="D9" s="93">
        <f>NETWORKDAYS(D2,F2)/10</f>
        <v>13</v>
      </c>
      <c r="E9" s="20"/>
      <c r="G9" s="74"/>
      <c r="H9" s="111"/>
      <c r="I9" s="112"/>
      <c r="J9" s="113"/>
      <c r="K9" s="21"/>
      <c r="L9" s="22"/>
      <c r="M9" s="17"/>
      <c r="N9" s="23"/>
    </row>
    <row r="10" spans="1:14" ht="21" customHeight="1" x14ac:dyDescent="0.25">
      <c r="A10" s="9" t="s">
        <v>29</v>
      </c>
      <c r="B10" s="10"/>
      <c r="C10" s="10"/>
      <c r="D10" s="92">
        <f>(D8*D9)</f>
        <v>0</v>
      </c>
      <c r="E10" s="19"/>
      <c r="F10" s="18"/>
      <c r="G10" s="25"/>
      <c r="H10" s="10"/>
      <c r="I10" s="18"/>
      <c r="J10" s="18"/>
      <c r="K10" s="18"/>
      <c r="L10" s="126" t="str">
        <f>IF(D6="Part Time Pension", "Note: review AP Pension Voucher","")</f>
        <v/>
      </c>
      <c r="M10" s="126"/>
      <c r="N10" s="126"/>
    </row>
    <row r="11" spans="1:14" ht="21" customHeight="1" x14ac:dyDescent="0.25">
      <c r="A11" s="10"/>
      <c r="B11" s="10"/>
      <c r="C11" s="10"/>
      <c r="H11" s="10"/>
      <c r="I11" s="17"/>
      <c r="L11" s="121" t="s">
        <v>12</v>
      </c>
      <c r="M11" s="122"/>
      <c r="N11" s="123"/>
    </row>
    <row r="12" spans="1:14" s="29" customFormat="1" ht="45" x14ac:dyDescent="0.25">
      <c r="A12" s="66"/>
      <c r="B12" s="67" t="s">
        <v>7</v>
      </c>
      <c r="C12" s="67" t="s">
        <v>8</v>
      </c>
      <c r="D12" s="67" t="s">
        <v>13</v>
      </c>
      <c r="E12" s="67"/>
      <c r="F12" s="67" t="s">
        <v>51</v>
      </c>
      <c r="G12" s="67" t="s">
        <v>28</v>
      </c>
      <c r="H12" s="68" t="s">
        <v>10</v>
      </c>
      <c r="I12" s="77" t="s">
        <v>2</v>
      </c>
      <c r="J12" s="69" t="s">
        <v>9</v>
      </c>
      <c r="K12" s="82" t="s">
        <v>2</v>
      </c>
      <c r="L12" s="43" t="s">
        <v>31</v>
      </c>
      <c r="M12" s="76" t="s">
        <v>32</v>
      </c>
      <c r="N12" s="65" t="s">
        <v>15</v>
      </c>
    </row>
    <row r="13" spans="1:14" s="29" customFormat="1" ht="21" customHeight="1" x14ac:dyDescent="0.25">
      <c r="A13" s="104" t="s">
        <v>24</v>
      </c>
      <c r="B13" s="41"/>
      <c r="C13" s="41"/>
      <c r="D13" s="41"/>
      <c r="E13" s="41"/>
      <c r="F13" s="41"/>
      <c r="G13" s="41"/>
      <c r="H13" s="28"/>
      <c r="I13" s="78"/>
      <c r="J13" s="27"/>
      <c r="K13" s="83"/>
      <c r="L13" s="43"/>
      <c r="M13" s="42"/>
      <c r="N13" s="44"/>
    </row>
    <row r="14" spans="1:14" s="30" customFormat="1" ht="21" customHeight="1" x14ac:dyDescent="0.25">
      <c r="A14" s="47"/>
      <c r="B14" s="70" t="b">
        <f>IF(AFE!D38&gt;0,AFE!C38)</f>
        <v>0</v>
      </c>
      <c r="C14" s="70" t="b">
        <f>IF(AFE!D38&gt;0,AFE!D39)</f>
        <v>0</v>
      </c>
      <c r="D14" s="70" t="b">
        <f>IF(AFE!D38&gt;0,AFE!B38)</f>
        <v>0</v>
      </c>
      <c r="E14" s="54"/>
      <c r="F14" s="72">
        <f>AFE!D38</f>
        <v>0</v>
      </c>
      <c r="G14" s="48"/>
      <c r="H14" s="70" t="b">
        <f>IF(AFE!D38&gt;0,AFE!A38)</f>
        <v>0</v>
      </c>
      <c r="I14" s="79">
        <f>ROUND(H14*$D$10,2)</f>
        <v>0</v>
      </c>
      <c r="J14" s="50"/>
      <c r="K14" s="79">
        <f>ROUND(J14*$D$10,2)</f>
        <v>0</v>
      </c>
      <c r="L14" s="55">
        <f>K14-I14</f>
        <v>0</v>
      </c>
      <c r="M14" s="88">
        <f>IFERROR(ROUND(L14*N14,2),0)</f>
        <v>0</v>
      </c>
      <c r="N14" s="52" t="str">
        <f>IFERROR(VLOOKUP($D14,'Fringe rate lookup'!$A$2:$C$9,3,FALSE),"")</f>
        <v/>
      </c>
    </row>
    <row r="15" spans="1:14" s="30" customFormat="1" ht="21" customHeight="1" x14ac:dyDescent="0.25">
      <c r="A15" s="47"/>
      <c r="B15" s="70" t="b">
        <f>IF(AFE!D39&gt;0,AFE!C39)</f>
        <v>0</v>
      </c>
      <c r="C15" s="70" t="b">
        <f>IF(AFE!D39&gt;0,AFE!D40)</f>
        <v>0</v>
      </c>
      <c r="D15" s="70" t="b">
        <f>IF(AFE!D39&gt;0,AFE!B39)</f>
        <v>0</v>
      </c>
      <c r="E15" s="54"/>
      <c r="F15" s="72">
        <f>AFE!D39</f>
        <v>0</v>
      </c>
      <c r="G15" s="48"/>
      <c r="H15" s="70" t="b">
        <f>IF(AFE!D39&gt;0,AFE!A39)</f>
        <v>0</v>
      </c>
      <c r="I15" s="79">
        <f t="shared" ref="I15:I19" si="0">ROUND(H15*$D$10,2)</f>
        <v>0</v>
      </c>
      <c r="J15" s="50"/>
      <c r="K15" s="79">
        <f t="shared" ref="K15:K19" si="1">ROUND(J15*$D$10,2)</f>
        <v>0</v>
      </c>
      <c r="L15" s="55">
        <f t="shared" ref="L15:L19" si="2">K15-I15</f>
        <v>0</v>
      </c>
      <c r="M15" s="88">
        <f t="shared" ref="M15:M19" si="3">IFERROR(ROUND(L15*N15,2),0)</f>
        <v>0</v>
      </c>
      <c r="N15" s="52" t="str">
        <f>IFERROR(VLOOKUP($D15,'Fringe rate lookup'!$A$2:$C$9,3,FALSE),"")</f>
        <v/>
      </c>
    </row>
    <row r="16" spans="1:14" s="30" customFormat="1" ht="21" customHeight="1" x14ac:dyDescent="0.25">
      <c r="A16" s="47"/>
      <c r="B16" s="70" t="b">
        <f>IF(AFE!D40&gt;0,AFE!C40)</f>
        <v>0</v>
      </c>
      <c r="C16" s="70" t="b">
        <f>IF(AFE!D40&gt;0,AFE!D41)</f>
        <v>0</v>
      </c>
      <c r="D16" s="70" t="b">
        <f>IF(AFE!D40&gt;0,AFE!B40)</f>
        <v>0</v>
      </c>
      <c r="E16" s="54"/>
      <c r="F16" s="72">
        <f>AFE!D40</f>
        <v>0</v>
      </c>
      <c r="G16" s="48"/>
      <c r="H16" s="70" t="b">
        <f>IF(AFE!D40&gt;0,AFE!A40)</f>
        <v>0</v>
      </c>
      <c r="I16" s="79">
        <f t="shared" si="0"/>
        <v>0</v>
      </c>
      <c r="J16" s="50"/>
      <c r="K16" s="79">
        <f t="shared" si="1"/>
        <v>0</v>
      </c>
      <c r="L16" s="55">
        <f t="shared" si="2"/>
        <v>0</v>
      </c>
      <c r="M16" s="88">
        <f t="shared" si="3"/>
        <v>0</v>
      </c>
      <c r="N16" s="52" t="str">
        <f>IFERROR(VLOOKUP($D16,'Fringe rate lookup'!$A$2:$C$9,3,FALSE),"")</f>
        <v/>
      </c>
    </row>
    <row r="17" spans="1:16" s="30" customFormat="1" ht="21" customHeight="1" x14ac:dyDescent="0.25">
      <c r="A17" s="47"/>
      <c r="B17" s="70" t="b">
        <f>IF(AFE!D41&gt;0,AFE!C41)</f>
        <v>0</v>
      </c>
      <c r="C17" s="70" t="b">
        <f>IF(AFE!D41&gt;0,AFE!D42)</f>
        <v>0</v>
      </c>
      <c r="D17" s="70" t="b">
        <f>IF(AFE!D41&gt;0,AFE!B41)</f>
        <v>0</v>
      </c>
      <c r="E17" s="54"/>
      <c r="F17" s="72">
        <f>AFE!D41</f>
        <v>0</v>
      </c>
      <c r="G17" s="48"/>
      <c r="H17" s="70" t="b">
        <f>IF(AFE!D41&gt;0,AFE!A41)</f>
        <v>0</v>
      </c>
      <c r="I17" s="79">
        <f t="shared" si="0"/>
        <v>0</v>
      </c>
      <c r="J17" s="50"/>
      <c r="K17" s="79">
        <f t="shared" si="1"/>
        <v>0</v>
      </c>
      <c r="L17" s="55">
        <f t="shared" si="2"/>
        <v>0</v>
      </c>
      <c r="M17" s="88">
        <f t="shared" si="3"/>
        <v>0</v>
      </c>
      <c r="N17" s="52" t="str">
        <f>IFERROR(VLOOKUP($D17,'Fringe rate lookup'!$A$2:$C$9,3,FALSE),"")</f>
        <v/>
      </c>
    </row>
    <row r="18" spans="1:16" s="30" customFormat="1" ht="21" customHeight="1" x14ac:dyDescent="0.25">
      <c r="A18" s="47"/>
      <c r="B18" s="70" t="b">
        <f>IF(AFE!D42&gt;0,AFE!C42)</f>
        <v>0</v>
      </c>
      <c r="C18" s="70" t="b">
        <f>IF(AFE!D42&gt;0,AFE!D43)</f>
        <v>0</v>
      </c>
      <c r="D18" s="70" t="b">
        <f>IF(AFE!D42&gt;0,AFE!B42)</f>
        <v>0</v>
      </c>
      <c r="E18" s="54"/>
      <c r="F18" s="72">
        <f>AFE!D42</f>
        <v>0</v>
      </c>
      <c r="G18" s="48"/>
      <c r="H18" s="70" t="b">
        <f>IF(AFE!D42&gt;0,AFE!A42)</f>
        <v>0</v>
      </c>
      <c r="I18" s="79">
        <f t="shared" si="0"/>
        <v>0</v>
      </c>
      <c r="J18" s="50"/>
      <c r="K18" s="79">
        <f t="shared" si="1"/>
        <v>0</v>
      </c>
      <c r="L18" s="55">
        <f t="shared" si="2"/>
        <v>0</v>
      </c>
      <c r="M18" s="88">
        <f t="shared" si="3"/>
        <v>0</v>
      </c>
      <c r="N18" s="52" t="str">
        <f>IFERROR(VLOOKUP($D18,'Fringe rate lookup'!$A$2:$C$9,3,FALSE),"")</f>
        <v/>
      </c>
    </row>
    <row r="19" spans="1:16" s="30" customFormat="1" ht="21" customHeight="1" x14ac:dyDescent="0.25">
      <c r="A19" s="47"/>
      <c r="B19" s="70" t="b">
        <f>IF(AFE!D43&gt;0,AFE!C43)</f>
        <v>0</v>
      </c>
      <c r="C19" s="70" t="b">
        <f>IF(AFE!D43&gt;0,AFE!D44)</f>
        <v>0</v>
      </c>
      <c r="D19" s="70" t="b">
        <f>IF(AFE!D43&gt;0,AFE!B43)</f>
        <v>0</v>
      </c>
      <c r="E19" s="54"/>
      <c r="F19" s="72">
        <f>AFE!D43</f>
        <v>0</v>
      </c>
      <c r="G19" s="48"/>
      <c r="H19" s="70" t="b">
        <f>IF(AFE!D43&gt;0,AFE!A43)</f>
        <v>0</v>
      </c>
      <c r="I19" s="79">
        <f t="shared" si="0"/>
        <v>0</v>
      </c>
      <c r="J19" s="50"/>
      <c r="K19" s="79">
        <f t="shared" si="1"/>
        <v>0</v>
      </c>
      <c r="L19" s="55">
        <f t="shared" si="2"/>
        <v>0</v>
      </c>
      <c r="M19" s="88">
        <f t="shared" si="3"/>
        <v>0</v>
      </c>
      <c r="N19" s="52" t="str">
        <f>IFERROR(VLOOKUP($D19,'Fringe rate lookup'!$A$2:$C$9,3,FALSE),"")</f>
        <v/>
      </c>
    </row>
    <row r="20" spans="1:16" s="30" customFormat="1" ht="21" customHeight="1" x14ac:dyDescent="0.25">
      <c r="A20" s="57" t="s">
        <v>25</v>
      </c>
      <c r="B20" s="70"/>
      <c r="C20" s="84"/>
      <c r="D20" s="86"/>
      <c r="E20" s="71"/>
      <c r="F20" s="73"/>
      <c r="G20" s="53"/>
      <c r="H20" s="49"/>
      <c r="I20" s="80"/>
      <c r="J20" s="50"/>
      <c r="K20" s="80"/>
      <c r="L20" s="56"/>
      <c r="M20" s="51"/>
      <c r="N20" s="52" t="str">
        <f>IFERROR(VLOOKUP($D20,'Fringe rate lookup'!$A$2:$C$9,3,FALSE),"")</f>
        <v/>
      </c>
    </row>
    <row r="21" spans="1:16" s="30" customFormat="1" ht="21" customHeight="1" x14ac:dyDescent="0.25">
      <c r="A21" s="47"/>
      <c r="B21" s="275">
        <f>AFE!C38</f>
        <v>0</v>
      </c>
      <c r="C21" s="276">
        <f>AFE!E38</f>
        <v>0</v>
      </c>
      <c r="D21" s="277">
        <f>AFE!B38</f>
        <v>0</v>
      </c>
      <c r="E21" s="71"/>
      <c r="F21" s="118">
        <f>IF(AFE!F38=0,AFE!G38,AFE!F38)</f>
        <v>0</v>
      </c>
      <c r="G21" s="119"/>
      <c r="H21" s="120">
        <f>AFE!A38</f>
        <v>0</v>
      </c>
      <c r="I21" s="80">
        <f t="shared" ref="I21:K22" si="4">ROUND(H21*$D$10,2)</f>
        <v>0</v>
      </c>
      <c r="J21" s="49"/>
      <c r="K21" s="80">
        <f t="shared" si="4"/>
        <v>0</v>
      </c>
      <c r="L21" s="56">
        <f t="shared" ref="L21:L22" si="5">K21-I21</f>
        <v>0</v>
      </c>
      <c r="M21" s="89">
        <f t="shared" ref="M21:M22" si="6">IFERROR(ROUND(L21*N21,2),0)</f>
        <v>0</v>
      </c>
      <c r="N21" s="52" t="str">
        <f>IFERROR(VLOOKUP($D21,'Fringe rate lookup'!$A$2:$C$9,3,FALSE),"")</f>
        <v/>
      </c>
    </row>
    <row r="22" spans="1:16" s="30" customFormat="1" ht="21" customHeight="1" x14ac:dyDescent="0.25">
      <c r="A22" s="47"/>
      <c r="B22" s="275">
        <f>AFE!C39</f>
        <v>0</v>
      </c>
      <c r="C22" s="276">
        <f>AFE!E39</f>
        <v>0</v>
      </c>
      <c r="D22" s="277">
        <f>AFE!B39</f>
        <v>0</v>
      </c>
      <c r="E22" s="54"/>
      <c r="F22" s="118">
        <f>IF(AFE!F39=0,AFE!G39,AFE!F39)</f>
        <v>0</v>
      </c>
      <c r="G22" s="119"/>
      <c r="H22" s="120">
        <f>AFE!A39</f>
        <v>0</v>
      </c>
      <c r="I22" s="80">
        <f t="shared" si="4"/>
        <v>0</v>
      </c>
      <c r="J22" s="50"/>
      <c r="K22" s="80">
        <f t="shared" si="4"/>
        <v>0</v>
      </c>
      <c r="L22" s="56">
        <f t="shared" si="5"/>
        <v>0</v>
      </c>
      <c r="M22" s="89">
        <f t="shared" si="6"/>
        <v>0</v>
      </c>
      <c r="N22" s="52" t="str">
        <f>IFERROR(VLOOKUP($D22,'Fringe rate lookup'!$A$2:$C$9,3,FALSE),"")</f>
        <v/>
      </c>
    </row>
    <row r="23" spans="1:16" s="30" customFormat="1" ht="21" customHeight="1" x14ac:dyDescent="0.25">
      <c r="A23" s="47"/>
      <c r="B23" s="275">
        <f>AFE!C40</f>
        <v>0</v>
      </c>
      <c r="C23" s="276">
        <f>AFE!E40</f>
        <v>0</v>
      </c>
      <c r="D23" s="277">
        <f>AFE!B40</f>
        <v>0</v>
      </c>
      <c r="E23" s="54"/>
      <c r="F23" s="118">
        <f>IF(AFE!F40=0,AFE!G40,AFE!F40)</f>
        <v>0</v>
      </c>
      <c r="G23" s="119"/>
      <c r="H23" s="120">
        <f>AFE!A40</f>
        <v>0</v>
      </c>
      <c r="I23" s="80">
        <f t="shared" ref="I23:I25" si="7">ROUND(H23*$D$10,2)</f>
        <v>0</v>
      </c>
      <c r="J23" s="50"/>
      <c r="K23" s="80">
        <f t="shared" ref="K23:K25" si="8">ROUND(J23*$D$10,2)</f>
        <v>0</v>
      </c>
      <c r="L23" s="56">
        <f t="shared" ref="L23" si="9">K23-I23</f>
        <v>0</v>
      </c>
      <c r="M23" s="89">
        <f t="shared" ref="M23" si="10">IFERROR(ROUND(L23*N23,2),0)</f>
        <v>0</v>
      </c>
      <c r="N23" s="52" t="str">
        <f>IFERROR(VLOOKUP($D23,'Fringe rate lookup'!$A$2:$C$9,3,FALSE),"")</f>
        <v/>
      </c>
    </row>
    <row r="24" spans="1:16" s="30" customFormat="1" ht="21" customHeight="1" x14ac:dyDescent="0.25">
      <c r="A24" s="47"/>
      <c r="B24" s="275">
        <f>AFE!C41</f>
        <v>0</v>
      </c>
      <c r="C24" s="276">
        <f>AFE!E41</f>
        <v>0</v>
      </c>
      <c r="D24" s="277">
        <f>AFE!B41</f>
        <v>0</v>
      </c>
      <c r="E24" s="54"/>
      <c r="F24" s="118">
        <f>IF(AFE!F41=0,AFE!G41,AFE!F41)</f>
        <v>0</v>
      </c>
      <c r="G24" s="119"/>
      <c r="H24" s="120">
        <f>AFE!A41</f>
        <v>0</v>
      </c>
      <c r="I24" s="80">
        <f t="shared" si="7"/>
        <v>0</v>
      </c>
      <c r="J24" s="50"/>
      <c r="K24" s="80">
        <f t="shared" si="8"/>
        <v>0</v>
      </c>
      <c r="L24" s="56">
        <f t="shared" ref="L24:L26" si="11">K24-I24</f>
        <v>0</v>
      </c>
      <c r="M24" s="89">
        <f t="shared" ref="M24:M26" si="12">IFERROR(ROUND(L24*N24,2),0)</f>
        <v>0</v>
      </c>
      <c r="N24" s="52" t="str">
        <f>IFERROR(VLOOKUP($D24,'Fringe rate lookup'!$A$2:$C$9,3,FALSE),"")</f>
        <v/>
      </c>
    </row>
    <row r="25" spans="1:16" s="30" customFormat="1" ht="21" customHeight="1" x14ac:dyDescent="0.25">
      <c r="A25" s="47"/>
      <c r="B25" s="275">
        <f>AFE!C42</f>
        <v>0</v>
      </c>
      <c r="C25" s="276">
        <f>AFE!E42</f>
        <v>0</v>
      </c>
      <c r="D25" s="277">
        <f>AFE!B42</f>
        <v>0</v>
      </c>
      <c r="E25" s="54"/>
      <c r="F25" s="118">
        <f>IF(AFE!F42=0,AFE!G42,AFE!F42)</f>
        <v>0</v>
      </c>
      <c r="G25" s="119"/>
      <c r="H25" s="120">
        <f>AFE!A42</f>
        <v>0</v>
      </c>
      <c r="I25" s="80">
        <f t="shared" si="7"/>
        <v>0</v>
      </c>
      <c r="J25" s="50"/>
      <c r="K25" s="80">
        <f t="shared" si="8"/>
        <v>0</v>
      </c>
      <c r="L25" s="56">
        <f t="shared" si="11"/>
        <v>0</v>
      </c>
      <c r="M25" s="89">
        <f t="shared" si="12"/>
        <v>0</v>
      </c>
      <c r="N25" s="52" t="str">
        <f>IFERROR(VLOOKUP($D25,'Fringe rate lookup'!$A$2:$C$9,3,FALSE),"")</f>
        <v/>
      </c>
    </row>
    <row r="26" spans="1:16" s="30" customFormat="1" ht="21" customHeight="1" x14ac:dyDescent="0.25">
      <c r="A26" s="47"/>
      <c r="B26" s="275">
        <f>AFE!C43</f>
        <v>0</v>
      </c>
      <c r="C26" s="276">
        <f>AFE!E43</f>
        <v>0</v>
      </c>
      <c r="D26" s="277">
        <f>AFE!B43</f>
        <v>0</v>
      </c>
      <c r="E26" s="54"/>
      <c r="F26" s="118">
        <f>IF(AFE!F43=0,AFE!G43,AFE!F43)</f>
        <v>0</v>
      </c>
      <c r="G26" s="119"/>
      <c r="H26" s="120">
        <f>AFE!A43</f>
        <v>0</v>
      </c>
      <c r="I26" s="80">
        <f t="shared" ref="I26" si="13">ROUND(H26*$D$10,2)</f>
        <v>0</v>
      </c>
      <c r="J26" s="50"/>
      <c r="K26" s="80">
        <f t="shared" ref="K26" si="14">ROUND(J26*$D$10,2)</f>
        <v>0</v>
      </c>
      <c r="L26" s="56">
        <f t="shared" si="11"/>
        <v>0</v>
      </c>
      <c r="M26" s="89">
        <f t="shared" si="12"/>
        <v>0</v>
      </c>
      <c r="N26" s="52" t="str">
        <f>IFERROR(VLOOKUP($D26,'Fringe rate lookup'!$A$2:$C$9,3,FALSE),"")</f>
        <v/>
      </c>
    </row>
    <row r="27" spans="1:16" s="30" customFormat="1" ht="21" customHeight="1" x14ac:dyDescent="0.25">
      <c r="A27" s="57" t="s">
        <v>26</v>
      </c>
      <c r="B27" s="70"/>
      <c r="C27" s="84"/>
      <c r="D27" s="87"/>
      <c r="E27" s="54"/>
      <c r="F27" s="72"/>
      <c r="G27" s="48"/>
      <c r="H27" s="49"/>
      <c r="I27" s="80"/>
      <c r="J27" s="50"/>
      <c r="K27" s="80"/>
      <c r="L27" s="56"/>
      <c r="M27" s="51"/>
      <c r="N27" s="52" t="str">
        <f>IFERROR(VLOOKUP($D27,'Fringe rate lookup'!$A$2:$C$9,3,FALSE),"")</f>
        <v/>
      </c>
      <c r="P27" s="116">
        <f>L21*65%</f>
        <v>0</v>
      </c>
    </row>
    <row r="28" spans="1:16" s="30" customFormat="1" ht="21" customHeight="1" x14ac:dyDescent="0.25">
      <c r="A28" s="47"/>
      <c r="B28" s="70"/>
      <c r="C28" s="84"/>
      <c r="D28" s="87"/>
      <c r="E28" s="54"/>
      <c r="F28" s="72"/>
      <c r="G28" s="48"/>
      <c r="H28" s="49"/>
      <c r="I28" s="80">
        <f t="shared" ref="I28:K29" si="15">ROUND(H28*$D$10,2)</f>
        <v>0</v>
      </c>
      <c r="J28" s="50"/>
      <c r="K28" s="80">
        <f t="shared" si="15"/>
        <v>0</v>
      </c>
      <c r="L28" s="56">
        <f t="shared" ref="L28:L29" si="16">K28-I28</f>
        <v>0</v>
      </c>
      <c r="M28" s="89">
        <f t="shared" ref="M28:M29" si="17">IFERROR(ROUND(L28*N28,2),0)</f>
        <v>0</v>
      </c>
      <c r="N28" s="52" t="str">
        <f>IFERROR(VLOOKUP($D28,'Fringe rate lookup'!$A$2:$C$9,3,FALSE),"")</f>
        <v/>
      </c>
      <c r="P28" s="116">
        <f>L21+M21+P27</f>
        <v>0</v>
      </c>
    </row>
    <row r="29" spans="1:16" s="30" customFormat="1" ht="21" customHeight="1" x14ac:dyDescent="0.25">
      <c r="A29" s="47"/>
      <c r="B29" s="70"/>
      <c r="C29" s="84"/>
      <c r="D29" s="87"/>
      <c r="E29" s="54"/>
      <c r="F29" s="72"/>
      <c r="G29" s="48"/>
      <c r="H29" s="49"/>
      <c r="I29" s="80">
        <f t="shared" si="15"/>
        <v>0</v>
      </c>
      <c r="J29" s="50"/>
      <c r="K29" s="80">
        <f t="shared" si="15"/>
        <v>0</v>
      </c>
      <c r="L29" s="56">
        <f t="shared" si="16"/>
        <v>0</v>
      </c>
      <c r="M29" s="89">
        <f t="shared" si="17"/>
        <v>0</v>
      </c>
      <c r="N29" s="52" t="str">
        <f>IFERROR(VLOOKUP($D29,'Fringe rate lookup'!$A$2:$C$9,3,FALSE),"")</f>
        <v/>
      </c>
    </row>
    <row r="30" spans="1:16" ht="21" customHeight="1" thickBot="1" x14ac:dyDescent="0.3">
      <c r="A30" s="105" t="s">
        <v>1</v>
      </c>
      <c r="B30" s="60"/>
      <c r="C30" s="85"/>
      <c r="D30" s="61"/>
      <c r="E30" s="62"/>
      <c r="F30" s="63"/>
      <c r="G30" s="64"/>
      <c r="H30" s="94">
        <f>SUM(H14:H29)</f>
        <v>0</v>
      </c>
      <c r="I30" s="81">
        <f>SUM(I14:I29)</f>
        <v>0</v>
      </c>
      <c r="J30" s="94">
        <f>SUM(J14:J29)</f>
        <v>0</v>
      </c>
      <c r="K30" s="81">
        <f>SUM(K14:K29)</f>
        <v>0</v>
      </c>
      <c r="L30" s="46">
        <f>SUM(L14:L29)</f>
        <v>0</v>
      </c>
      <c r="M30" s="90">
        <f>SUM(M14:M29)</f>
        <v>0</v>
      </c>
      <c r="N30" s="91"/>
    </row>
    <row r="31" spans="1:16" ht="21" customHeight="1" thickTop="1" x14ac:dyDescent="0.25">
      <c r="A31" s="24"/>
      <c r="B31" s="24"/>
      <c r="C31" s="24"/>
      <c r="D31" s="10"/>
      <c r="E31" s="10" t="s">
        <v>0</v>
      </c>
      <c r="F31" s="10"/>
      <c r="G31" s="10"/>
      <c r="H31" s="95" t="str">
        <f>IF(H30&lt;&gt;1,"Must equal 100%","OK")</f>
        <v>Must equal 100%</v>
      </c>
      <c r="I31" s="31"/>
      <c r="J31" s="95" t="str">
        <f>IF(J30&lt;&gt;1,"Must equal 100%","OK")</f>
        <v>Must equal 100%</v>
      </c>
      <c r="K31" s="12"/>
      <c r="L31" s="32"/>
      <c r="M31" s="33"/>
      <c r="N31" s="34"/>
    </row>
    <row r="32" spans="1:16" ht="21" customHeight="1" x14ac:dyDescent="0.25">
      <c r="A32" s="36" t="s">
        <v>40</v>
      </c>
      <c r="B32" s="24"/>
      <c r="C32" s="24"/>
      <c r="D32" s="24"/>
      <c r="E32" s="24"/>
      <c r="F32" s="24"/>
      <c r="G32" s="24"/>
      <c r="H32" s="24"/>
      <c r="I32" s="24"/>
      <c r="J32" s="35"/>
      <c r="K32" s="35"/>
      <c r="L32" s="35"/>
      <c r="M32" s="24"/>
      <c r="N32" s="24"/>
    </row>
    <row r="33" spans="1:14" ht="21" customHeight="1" x14ac:dyDescent="0.25">
      <c r="A33" s="125" t="s">
        <v>41</v>
      </c>
      <c r="B33" s="125"/>
      <c r="C33" s="125"/>
      <c r="D33" s="125"/>
      <c r="E33" s="125"/>
      <c r="F33" s="125"/>
      <c r="G33" s="125"/>
      <c r="H33" s="125"/>
      <c r="I33" s="125"/>
      <c r="J33" s="125"/>
      <c r="K33" s="125"/>
      <c r="L33" s="125"/>
      <c r="M33" s="125"/>
      <c r="N33" s="125"/>
    </row>
    <row r="34" spans="1:14" ht="21" customHeight="1" x14ac:dyDescent="0.25">
      <c r="A34" s="125"/>
      <c r="B34" s="125"/>
      <c r="C34" s="125"/>
      <c r="D34" s="125"/>
      <c r="E34" s="125"/>
      <c r="F34" s="125"/>
      <c r="G34" s="125"/>
      <c r="H34" s="125"/>
      <c r="I34" s="125"/>
      <c r="J34" s="125"/>
      <c r="K34" s="125"/>
      <c r="L34" s="125"/>
      <c r="M34" s="125"/>
      <c r="N34" s="125"/>
    </row>
    <row r="35" spans="1:14" ht="37.5" customHeight="1" x14ac:dyDescent="0.25">
      <c r="A35" s="109" t="s">
        <v>43</v>
      </c>
      <c r="B35" s="96"/>
      <c r="C35" s="96"/>
      <c r="D35" s="99" t="s">
        <v>0</v>
      </c>
      <c r="E35" s="100"/>
      <c r="F35" s="101"/>
      <c r="G35" s="102"/>
      <c r="I35" s="108" t="s">
        <v>5</v>
      </c>
      <c r="J35" s="103"/>
      <c r="K35" s="102"/>
      <c r="L35" s="24"/>
    </row>
    <row r="36" spans="1:14" s="39" customFormat="1" ht="21" customHeight="1" x14ac:dyDescent="0.25">
      <c r="A36" s="37"/>
      <c r="B36" s="37"/>
      <c r="C36" s="37"/>
      <c r="D36" s="280" t="str">
        <f>D4</f>
        <v>(Print Name Here)</v>
      </c>
      <c r="E36" s="280"/>
      <c r="F36" s="280"/>
      <c r="G36" s="280"/>
      <c r="I36" s="24"/>
      <c r="J36" s="24"/>
      <c r="K36" s="38"/>
      <c r="L36" s="24"/>
    </row>
    <row r="37" spans="1:14" s="39" customFormat="1" ht="21" customHeight="1" x14ac:dyDescent="0.25">
      <c r="A37" s="37"/>
      <c r="B37" s="37"/>
      <c r="C37" s="37"/>
      <c r="D37" s="279" t="str">
        <f>AFE!A63</f>
        <v>(Print Name Here)</v>
      </c>
      <c r="E37" s="279"/>
      <c r="F37" s="279"/>
      <c r="G37" s="279"/>
      <c r="H37" s="38"/>
      <c r="I37" s="24"/>
      <c r="J37" s="24"/>
      <c r="K37" s="38"/>
      <c r="L37" s="24"/>
      <c r="M37" s="39" t="s">
        <v>0</v>
      </c>
    </row>
    <row r="38" spans="1:14" ht="21" customHeight="1" x14ac:dyDescent="0.25">
      <c r="A38" s="36" t="s">
        <v>42</v>
      </c>
      <c r="B38" s="24"/>
      <c r="C38" s="24"/>
      <c r="D38" s="99" t="s">
        <v>0</v>
      </c>
      <c r="E38" s="100"/>
      <c r="F38" s="101"/>
      <c r="G38" s="102"/>
      <c r="I38" s="108" t="s">
        <v>5</v>
      </c>
      <c r="J38" s="103"/>
      <c r="K38" s="102"/>
      <c r="L38" s="24"/>
    </row>
    <row r="39" spans="1:14" ht="21" customHeight="1" x14ac:dyDescent="0.25">
      <c r="A39" s="24"/>
      <c r="B39" s="24"/>
      <c r="C39" s="24"/>
      <c r="D39" s="16">
        <f>AFE!B15</f>
        <v>0</v>
      </c>
      <c r="E39" s="24"/>
      <c r="F39" s="40"/>
      <c r="G39" s="40"/>
      <c r="H39" s="38"/>
      <c r="I39" s="24"/>
      <c r="J39" s="24"/>
      <c r="K39" s="38"/>
      <c r="L39" s="24"/>
    </row>
    <row r="40" spans="1:14" x14ac:dyDescent="0.25">
      <c r="A40" s="39"/>
      <c r="B40" s="39"/>
      <c r="C40" s="39"/>
      <c r="D40" s="39"/>
      <c r="E40" s="39"/>
      <c r="F40" s="39"/>
      <c r="G40" s="39"/>
      <c r="H40" s="39"/>
      <c r="I40" s="39"/>
      <c r="J40" s="39"/>
      <c r="K40" s="39"/>
      <c r="L40" s="6"/>
    </row>
    <row r="41" spans="1:14" x14ac:dyDescent="0.25">
      <c r="A41" s="278" t="s">
        <v>102</v>
      </c>
      <c r="B41" s="112"/>
      <c r="C41" s="112"/>
      <c r="D41" s="112"/>
      <c r="E41" s="112"/>
      <c r="F41" s="112"/>
      <c r="G41" s="112"/>
      <c r="H41" s="112"/>
      <c r="I41" s="112"/>
      <c r="J41" s="113"/>
      <c r="K41" s="113"/>
      <c r="L41" s="113"/>
      <c r="M41" s="112"/>
    </row>
    <row r="42" spans="1:14" x14ac:dyDescent="0.25">
      <c r="A42" s="112" t="s">
        <v>45</v>
      </c>
      <c r="B42" s="112"/>
      <c r="C42" s="112"/>
      <c r="D42" s="112"/>
      <c r="E42" s="112"/>
      <c r="F42" s="112"/>
      <c r="G42" s="112"/>
      <c r="H42" s="112"/>
      <c r="I42" s="112"/>
      <c r="J42" s="113"/>
      <c r="K42" s="113"/>
      <c r="L42" s="113"/>
      <c r="M42" s="112"/>
    </row>
  </sheetData>
  <mergeCells count="6">
    <mergeCell ref="D37:G37"/>
    <mergeCell ref="L11:N11"/>
    <mergeCell ref="H2:N7"/>
    <mergeCell ref="A33:N34"/>
    <mergeCell ref="L10:N10"/>
    <mergeCell ref="D36:G36"/>
  </mergeCells>
  <dataValidations disablePrompts="1" count="1">
    <dataValidation type="list" showErrorMessage="1" errorTitle="Error" error="Please select an employee type" sqref="D6">
      <formula1>EmployeeType</formula1>
    </dataValidation>
  </dataValidations>
  <pageMargins left="0.45" right="0.45" top="0.75" bottom="0.5" header="0.3" footer="0.3"/>
  <pageSetup scale="76" orientation="landscape" verticalDpi="0" r:id="rId1"/>
  <headerFooter>
    <oddHeader>&amp;L&amp;G&amp;C&amp;"Calibri,Bold"&amp;14Office of the Treasurer
Effort Verification Form</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topLeftCell="A25" workbookViewId="0">
      <selection activeCell="D40" sqref="D40"/>
    </sheetView>
  </sheetViews>
  <sheetFormatPr defaultRowHeight="15" x14ac:dyDescent="0.25"/>
  <cols>
    <col min="1" max="1" width="3.85546875" style="6" customWidth="1"/>
    <col min="2" max="3" width="8.140625" style="6" customWidth="1"/>
    <col min="4" max="4" width="13.28515625" style="6" customWidth="1"/>
    <col min="5" max="5" width="5.85546875" style="6" customWidth="1"/>
    <col min="6" max="6" width="11.42578125" style="6" customWidth="1"/>
    <col min="7" max="7" width="31.28515625" style="6" customWidth="1"/>
    <col min="8" max="8" width="10.85546875" style="6" customWidth="1"/>
    <col min="9" max="9" width="11.85546875" style="6" customWidth="1"/>
    <col min="10" max="10" width="9" style="26" customWidth="1"/>
    <col min="11" max="11" width="12.28515625" style="26" customWidth="1"/>
    <col min="12" max="12" width="14" style="26" customWidth="1"/>
    <col min="13" max="13" width="13.85546875" style="6" customWidth="1"/>
    <col min="14" max="14" width="9.28515625" style="6" bestFit="1" customWidth="1"/>
    <col min="15" max="15" width="9.140625" style="6"/>
    <col min="16" max="16" width="11" style="6" bestFit="1" customWidth="1"/>
    <col min="17" max="16384" width="9.140625" style="6"/>
  </cols>
  <sheetData>
    <row r="1" spans="1:14" ht="21" customHeight="1" x14ac:dyDescent="0.25">
      <c r="A1" s="3"/>
      <c r="B1" s="3"/>
      <c r="C1" s="3"/>
      <c r="D1" s="4"/>
      <c r="E1" s="4"/>
      <c r="F1" s="4"/>
      <c r="G1" s="4"/>
      <c r="H1" s="4"/>
      <c r="I1" s="4"/>
      <c r="J1" s="5"/>
      <c r="K1" s="5"/>
      <c r="L1" s="5"/>
      <c r="M1" s="4"/>
      <c r="N1" s="4"/>
    </row>
    <row r="2" spans="1:14" x14ac:dyDescent="0.25">
      <c r="A2" s="7" t="s">
        <v>33</v>
      </c>
      <c r="B2" s="8"/>
      <c r="C2" s="8"/>
      <c r="D2" s="114">
        <v>43101</v>
      </c>
      <c r="E2" s="8" t="s">
        <v>11</v>
      </c>
      <c r="F2" s="114">
        <v>43281</v>
      </c>
      <c r="G2" s="108" t="s">
        <v>38</v>
      </c>
      <c r="H2" s="124" t="s">
        <v>39</v>
      </c>
      <c r="I2" s="124"/>
      <c r="J2" s="124"/>
      <c r="K2" s="124"/>
      <c r="L2" s="124"/>
      <c r="M2" s="124"/>
      <c r="N2" s="124"/>
    </row>
    <row r="3" spans="1:14" ht="21" customHeight="1" x14ac:dyDescent="0.25">
      <c r="A3" s="9" t="s">
        <v>4</v>
      </c>
      <c r="B3" s="10"/>
      <c r="C3" s="10"/>
      <c r="D3" s="97">
        <f>AFE!B15</f>
        <v>0</v>
      </c>
      <c r="E3" s="98"/>
      <c r="F3" s="11"/>
      <c r="H3" s="124"/>
      <c r="I3" s="124"/>
      <c r="J3" s="124"/>
      <c r="K3" s="124"/>
      <c r="L3" s="124"/>
      <c r="M3" s="124"/>
      <c r="N3" s="124"/>
    </row>
    <row r="4" spans="1:14" ht="21" customHeight="1" x14ac:dyDescent="0.25">
      <c r="A4" s="9" t="s">
        <v>37</v>
      </c>
      <c r="B4" s="10"/>
      <c r="C4" s="10"/>
      <c r="D4" s="97" t="str">
        <f>AFE!A58</f>
        <v>(Print Name Here)</v>
      </c>
      <c r="E4" s="98"/>
      <c r="F4" s="11"/>
      <c r="G4" s="74"/>
      <c r="H4" s="124"/>
      <c r="I4" s="124"/>
      <c r="J4" s="124"/>
      <c r="K4" s="124"/>
      <c r="L4" s="124"/>
      <c r="M4" s="124"/>
      <c r="N4" s="124"/>
    </row>
    <row r="5" spans="1:14" ht="21" customHeight="1" x14ac:dyDescent="0.25">
      <c r="A5" s="9" t="s">
        <v>30</v>
      </c>
      <c r="B5" s="10"/>
      <c r="C5" s="10"/>
      <c r="D5" s="117">
        <f>AFE!B21</f>
        <v>0</v>
      </c>
      <c r="E5" s="75"/>
      <c r="F5" s="11"/>
      <c r="G5" s="74"/>
      <c r="H5" s="124"/>
      <c r="I5" s="124"/>
      <c r="J5" s="124"/>
      <c r="K5" s="124"/>
      <c r="L5" s="124"/>
      <c r="M5" s="124"/>
      <c r="N5" s="124"/>
    </row>
    <row r="6" spans="1:14" ht="21" customHeight="1" x14ac:dyDescent="0.25">
      <c r="A6" s="13" t="s">
        <v>50</v>
      </c>
      <c r="C6" s="10"/>
      <c r="D6" s="107" t="s">
        <v>46</v>
      </c>
      <c r="E6" s="106"/>
      <c r="F6" s="115" t="s">
        <v>49</v>
      </c>
      <c r="H6" s="124"/>
      <c r="I6" s="124"/>
      <c r="J6" s="124"/>
      <c r="K6" s="124"/>
      <c r="L6" s="124"/>
      <c r="M6" s="124"/>
      <c r="N6" s="124"/>
    </row>
    <row r="7" spans="1:14" ht="21" customHeight="1" x14ac:dyDescent="0.25">
      <c r="A7" s="9" t="s">
        <v>3</v>
      </c>
      <c r="B7" s="10"/>
      <c r="C7" s="10"/>
      <c r="D7" s="14">
        <f>AFE!H21</f>
        <v>0</v>
      </c>
      <c r="E7" s="15"/>
      <c r="F7" s="16"/>
      <c r="G7" s="18"/>
      <c r="H7" s="124"/>
      <c r="I7" s="124"/>
      <c r="J7" s="124"/>
      <c r="K7" s="124"/>
      <c r="L7" s="124"/>
      <c r="M7" s="124"/>
      <c r="N7" s="124"/>
    </row>
    <row r="8" spans="1:14" ht="21" customHeight="1" x14ac:dyDescent="0.25">
      <c r="A8" s="9" t="s">
        <v>6</v>
      </c>
      <c r="B8" s="10"/>
      <c r="C8" s="10"/>
      <c r="D8" s="92">
        <f>IF(OR(D6="Full Time Staff",D6="Part Time Staff",D6="Part Time Pension"),D7/26.1,D7/22)</f>
        <v>0</v>
      </c>
      <c r="E8" s="20"/>
      <c r="G8" s="74" t="s">
        <v>35</v>
      </c>
      <c r="H8" s="111" t="s">
        <v>36</v>
      </c>
      <c r="I8" s="112"/>
      <c r="J8" s="113"/>
      <c r="K8" s="21"/>
      <c r="L8" s="22"/>
      <c r="M8" s="17"/>
      <c r="N8" s="23"/>
    </row>
    <row r="9" spans="1:14" ht="21" customHeight="1" x14ac:dyDescent="0.25">
      <c r="A9" s="9" t="s">
        <v>27</v>
      </c>
      <c r="B9" s="10"/>
      <c r="C9" s="10"/>
      <c r="D9" s="93">
        <f>NETWORKDAYS(D2,F2)/10</f>
        <v>13</v>
      </c>
      <c r="E9" s="20"/>
      <c r="G9" s="74"/>
      <c r="H9" s="111"/>
      <c r="I9" s="112"/>
      <c r="J9" s="113"/>
      <c r="K9" s="21"/>
      <c r="L9" s="22"/>
      <c r="M9" s="17"/>
      <c r="N9" s="23"/>
    </row>
    <row r="10" spans="1:14" ht="21" customHeight="1" x14ac:dyDescent="0.25">
      <c r="A10" s="9" t="s">
        <v>29</v>
      </c>
      <c r="B10" s="10"/>
      <c r="C10" s="10"/>
      <c r="D10" s="92">
        <f>(D8*D9)</f>
        <v>0</v>
      </c>
      <c r="E10" s="19"/>
      <c r="F10" s="18"/>
      <c r="G10" s="25"/>
      <c r="H10" s="10"/>
      <c r="I10" s="18"/>
      <c r="J10" s="18"/>
      <c r="K10" s="18"/>
      <c r="L10" s="126" t="str">
        <f>IF(D6="Part Time Pension", "Note: review AP Pension Voucher","")</f>
        <v/>
      </c>
      <c r="M10" s="126"/>
      <c r="N10" s="126"/>
    </row>
    <row r="11" spans="1:14" ht="21" customHeight="1" x14ac:dyDescent="0.25">
      <c r="A11" s="10"/>
      <c r="B11" s="10"/>
      <c r="C11" s="10"/>
      <c r="H11" s="10"/>
      <c r="I11" s="17"/>
      <c r="L11" s="121" t="s">
        <v>12</v>
      </c>
      <c r="M11" s="122"/>
      <c r="N11" s="123"/>
    </row>
    <row r="12" spans="1:14" s="29" customFormat="1" ht="45" x14ac:dyDescent="0.25">
      <c r="A12" s="66"/>
      <c r="B12" s="67" t="s">
        <v>7</v>
      </c>
      <c r="C12" s="67" t="s">
        <v>8</v>
      </c>
      <c r="D12" s="67" t="s">
        <v>13</v>
      </c>
      <c r="E12" s="67"/>
      <c r="F12" s="67" t="s">
        <v>51</v>
      </c>
      <c r="G12" s="67" t="s">
        <v>28</v>
      </c>
      <c r="H12" s="68" t="s">
        <v>10</v>
      </c>
      <c r="I12" s="77" t="s">
        <v>2</v>
      </c>
      <c r="J12" s="69" t="s">
        <v>9</v>
      </c>
      <c r="K12" s="82" t="s">
        <v>2</v>
      </c>
      <c r="L12" s="43" t="s">
        <v>31</v>
      </c>
      <c r="M12" s="76" t="s">
        <v>32</v>
      </c>
      <c r="N12" s="65" t="s">
        <v>15</v>
      </c>
    </row>
    <row r="13" spans="1:14" s="29" customFormat="1" ht="21" customHeight="1" x14ac:dyDescent="0.25">
      <c r="A13" s="104" t="s">
        <v>24</v>
      </c>
      <c r="B13" s="41"/>
      <c r="C13" s="41"/>
      <c r="D13" s="41"/>
      <c r="E13" s="41"/>
      <c r="F13" s="41"/>
      <c r="G13" s="41"/>
      <c r="H13" s="28"/>
      <c r="I13" s="78"/>
      <c r="J13" s="27"/>
      <c r="K13" s="83"/>
      <c r="L13" s="43"/>
      <c r="M13" s="42"/>
      <c r="N13" s="44"/>
    </row>
    <row r="14" spans="1:14" s="29" customFormat="1" ht="21" customHeight="1" x14ac:dyDescent="0.25">
      <c r="A14" s="104"/>
      <c r="B14" s="70" t="b">
        <f>IF(AFE!D38&gt;0,AFE!C38)</f>
        <v>0</v>
      </c>
      <c r="C14" s="70" t="b">
        <f>IF(AFE!D38&gt;0,AFE!D39)</f>
        <v>0</v>
      </c>
      <c r="D14" s="70" t="b">
        <f>IF(AFE!D38&gt;0,AFE!B38)</f>
        <v>0</v>
      </c>
      <c r="E14" s="54"/>
      <c r="F14" s="72">
        <f>AFE!D38</f>
        <v>0</v>
      </c>
      <c r="G14" s="48"/>
      <c r="H14" s="70" t="b">
        <f>IF(AFE!D38&gt;0,AFE!A38)</f>
        <v>0</v>
      </c>
      <c r="I14" s="78"/>
      <c r="J14" s="27"/>
      <c r="K14" s="83"/>
      <c r="L14" s="43"/>
      <c r="M14" s="42"/>
      <c r="N14" s="44"/>
    </row>
    <row r="15" spans="1:14" s="29" customFormat="1" ht="21" customHeight="1" x14ac:dyDescent="0.25">
      <c r="A15" s="104"/>
      <c r="B15" s="70" t="b">
        <f>IF(AFE!D39&gt;0,AFE!C39)</f>
        <v>0</v>
      </c>
      <c r="C15" s="70" t="b">
        <f>IF(AFE!D39&gt;0,AFE!D40)</f>
        <v>0</v>
      </c>
      <c r="D15" s="70" t="b">
        <f>IF(AFE!D39&gt;0,AFE!B39)</f>
        <v>0</v>
      </c>
      <c r="E15" s="54"/>
      <c r="F15" s="72">
        <f>AFE!D39</f>
        <v>0</v>
      </c>
      <c r="G15" s="48"/>
      <c r="H15" s="70" t="b">
        <f>IF(AFE!D39&gt;0,AFE!A39)</f>
        <v>0</v>
      </c>
      <c r="I15" s="78"/>
      <c r="J15" s="27"/>
      <c r="K15" s="83"/>
      <c r="L15" s="43"/>
      <c r="M15" s="42"/>
      <c r="N15" s="44"/>
    </row>
    <row r="16" spans="1:14" s="29" customFormat="1" ht="21" customHeight="1" x14ac:dyDescent="0.25">
      <c r="A16" s="104"/>
      <c r="B16" s="70" t="b">
        <f>IF(AFE!D40&gt;0,AFE!C40)</f>
        <v>0</v>
      </c>
      <c r="C16" s="70" t="b">
        <f>IF(AFE!D40&gt;0,AFE!D41)</f>
        <v>0</v>
      </c>
      <c r="D16" s="70" t="b">
        <f>IF(AFE!D40&gt;0,AFE!B40)</f>
        <v>0</v>
      </c>
      <c r="E16" s="54"/>
      <c r="F16" s="72">
        <f>AFE!D40</f>
        <v>0</v>
      </c>
      <c r="G16" s="48"/>
      <c r="H16" s="70" t="b">
        <f>IF(AFE!D40&gt;0,AFE!A40)</f>
        <v>0</v>
      </c>
      <c r="I16" s="78"/>
      <c r="J16" s="27"/>
      <c r="K16" s="83"/>
      <c r="L16" s="43"/>
      <c r="M16" s="42"/>
      <c r="N16" s="44"/>
    </row>
    <row r="17" spans="1:16" s="29" customFormat="1" ht="21" customHeight="1" x14ac:dyDescent="0.25">
      <c r="A17" s="104"/>
      <c r="B17" s="70" t="b">
        <f>IF(AFE!D41&gt;0,AFE!C41)</f>
        <v>0</v>
      </c>
      <c r="C17" s="70" t="b">
        <f>IF(AFE!D41&gt;0,AFE!D42)</f>
        <v>0</v>
      </c>
      <c r="D17" s="70" t="b">
        <f>IF(AFE!D41&gt;0,AFE!B41)</f>
        <v>0</v>
      </c>
      <c r="E17" s="54"/>
      <c r="F17" s="72">
        <f>AFE!D41</f>
        <v>0</v>
      </c>
      <c r="G17" s="48"/>
      <c r="H17" s="70" t="b">
        <f>IF(AFE!D41&gt;0,AFE!A41)</f>
        <v>0</v>
      </c>
      <c r="I17" s="78"/>
      <c r="J17" s="27"/>
      <c r="K17" s="83"/>
      <c r="L17" s="43"/>
      <c r="M17" s="42"/>
      <c r="N17" s="44"/>
    </row>
    <row r="18" spans="1:16" s="30" customFormat="1" ht="21" customHeight="1" x14ac:dyDescent="0.25">
      <c r="A18" s="47"/>
      <c r="B18" s="70" t="b">
        <f>IF(AFE!D42&gt;0,AFE!C42)</f>
        <v>0</v>
      </c>
      <c r="C18" s="70" t="b">
        <f>IF(AFE!D42&gt;0,AFE!D43)</f>
        <v>0</v>
      </c>
      <c r="D18" s="70" t="b">
        <f>IF(AFE!D42&gt;0,AFE!B42)</f>
        <v>0</v>
      </c>
      <c r="E18" s="54"/>
      <c r="F18" s="72">
        <f>AFE!D42</f>
        <v>0</v>
      </c>
      <c r="G18" s="48"/>
      <c r="H18" s="70" t="b">
        <f>IF(AFE!D42&gt;0,AFE!A42)</f>
        <v>0</v>
      </c>
      <c r="I18" s="79">
        <f>ROUND(H18*$D$10,2)</f>
        <v>0</v>
      </c>
      <c r="J18" s="50"/>
      <c r="K18" s="79">
        <f>ROUND(J18*$D$10,2)</f>
        <v>0</v>
      </c>
      <c r="L18" s="55">
        <f>K18-I18</f>
        <v>0</v>
      </c>
      <c r="M18" s="88">
        <f>IFERROR(ROUND(L18*N18,2),0)</f>
        <v>0</v>
      </c>
      <c r="N18" s="52" t="str">
        <f>IFERROR(VLOOKUP($D18,'Fringe rate lookup'!$A$2:$C$9,3,FALSE),"")</f>
        <v/>
      </c>
    </row>
    <row r="19" spans="1:16" ht="21" customHeight="1" x14ac:dyDescent="0.25">
      <c r="A19" s="58"/>
      <c r="B19" s="70" t="b">
        <f>IF(AFE!D43&gt;0,AFE!C43)</f>
        <v>0</v>
      </c>
      <c r="C19" s="70" t="b">
        <f>IF(AFE!D43&gt;0,AFE!D44)</f>
        <v>0</v>
      </c>
      <c r="D19" s="70" t="b">
        <f>IF(AFE!D43&gt;0,AFE!B43)</f>
        <v>0</v>
      </c>
      <c r="E19" s="54"/>
      <c r="F19" s="72">
        <f>AFE!D43</f>
        <v>0</v>
      </c>
      <c r="G19" s="48"/>
      <c r="H19" s="70" t="b">
        <f>IF(AFE!D43&gt;0,AFE!A43)</f>
        <v>0</v>
      </c>
      <c r="I19" s="80">
        <f>ROUND(H19*$D$10,2)</f>
        <v>0</v>
      </c>
      <c r="J19" s="59"/>
      <c r="K19" s="80">
        <f>ROUND(J19*$D$10,2)</f>
        <v>0</v>
      </c>
      <c r="L19" s="56">
        <f>K19-I19</f>
        <v>0</v>
      </c>
      <c r="M19" s="89">
        <f>IFERROR(ROUND(L19*N19,2),0)</f>
        <v>0</v>
      </c>
      <c r="N19" s="52" t="str">
        <f>IFERROR(VLOOKUP($D19,'Fringe rate lookup'!$A$2:$C$9,3,FALSE),"")</f>
        <v/>
      </c>
    </row>
    <row r="20" spans="1:16" s="30" customFormat="1" ht="21" customHeight="1" x14ac:dyDescent="0.25">
      <c r="A20" s="57" t="s">
        <v>25</v>
      </c>
      <c r="B20" s="70"/>
      <c r="C20" s="84"/>
      <c r="D20" s="86"/>
      <c r="E20" s="71"/>
      <c r="F20" s="73"/>
      <c r="G20" s="53"/>
      <c r="H20" s="49"/>
      <c r="I20" s="80"/>
      <c r="J20" s="50"/>
      <c r="K20" s="80"/>
      <c r="L20" s="56"/>
      <c r="M20" s="51"/>
      <c r="N20" s="52" t="str">
        <f>IFERROR(VLOOKUP($D20,'Fringe rate lookup'!$A$2:$C$9,3,FALSE),"")</f>
        <v/>
      </c>
    </row>
    <row r="21" spans="1:16" s="30" customFormat="1" ht="21" customHeight="1" x14ac:dyDescent="0.25">
      <c r="A21" s="47"/>
      <c r="B21" s="275">
        <f>AFE!C38</f>
        <v>0</v>
      </c>
      <c r="C21" s="276">
        <f>AFE!E38</f>
        <v>0</v>
      </c>
      <c r="D21" s="277">
        <f>AFE!B38</f>
        <v>0</v>
      </c>
      <c r="E21" s="71"/>
      <c r="F21" s="118">
        <f>IF(AFE!F38=0,AFE!G38,AFE!F38)</f>
        <v>0</v>
      </c>
      <c r="G21" s="119"/>
      <c r="H21" s="120">
        <f>AFE!A38</f>
        <v>0</v>
      </c>
      <c r="I21" s="80">
        <f t="shared" ref="I21:K26" si="0">ROUND(H21*$D$10,2)</f>
        <v>0</v>
      </c>
      <c r="J21" s="49"/>
      <c r="K21" s="80">
        <f t="shared" si="0"/>
        <v>0</v>
      </c>
      <c r="L21" s="56">
        <f t="shared" ref="L21:L23" si="1">K21-I21</f>
        <v>0</v>
      </c>
      <c r="M21" s="89">
        <f t="shared" ref="M21:M23" si="2">IFERROR(ROUND(L21*N21,2),0)</f>
        <v>0</v>
      </c>
      <c r="N21" s="52" t="str">
        <f>IFERROR(VLOOKUP($D21,'Fringe rate lookup'!$A$2:$C$9,3,FALSE),"")</f>
        <v/>
      </c>
    </row>
    <row r="22" spans="1:16" s="30" customFormat="1" ht="21" customHeight="1" x14ac:dyDescent="0.25">
      <c r="A22" s="47"/>
      <c r="B22" s="275">
        <f>AFE!C39</f>
        <v>0</v>
      </c>
      <c r="C22" s="276">
        <f>AFE!E39</f>
        <v>0</v>
      </c>
      <c r="D22" s="277">
        <f>AFE!B39</f>
        <v>0</v>
      </c>
      <c r="E22" s="54"/>
      <c r="F22" s="118">
        <f>IF(AFE!F39=0,AFE!G39,AFE!F39)</f>
        <v>0</v>
      </c>
      <c r="G22" s="119"/>
      <c r="H22" s="120">
        <f>AFE!A39</f>
        <v>0</v>
      </c>
      <c r="I22" s="80">
        <f t="shared" si="0"/>
        <v>0</v>
      </c>
      <c r="J22" s="50"/>
      <c r="K22" s="80">
        <f t="shared" si="0"/>
        <v>0</v>
      </c>
      <c r="L22" s="56">
        <f t="shared" si="1"/>
        <v>0</v>
      </c>
      <c r="M22" s="89">
        <f t="shared" si="2"/>
        <v>0</v>
      </c>
      <c r="N22" s="52" t="str">
        <f>IFERROR(VLOOKUP($D22,'Fringe rate lookup'!$A$2:$C$9,3,FALSE),"")</f>
        <v/>
      </c>
    </row>
    <row r="23" spans="1:16" s="30" customFormat="1" ht="21" customHeight="1" x14ac:dyDescent="0.25">
      <c r="A23" s="47"/>
      <c r="B23" s="275">
        <f>AFE!C40</f>
        <v>0</v>
      </c>
      <c r="C23" s="276">
        <f>AFE!E40</f>
        <v>0</v>
      </c>
      <c r="D23" s="277">
        <f>AFE!B40</f>
        <v>0</v>
      </c>
      <c r="E23" s="54"/>
      <c r="F23" s="118">
        <f>IF(AFE!F40=0,AFE!G40,AFE!F40)</f>
        <v>0</v>
      </c>
      <c r="G23" s="119"/>
      <c r="H23" s="120">
        <f>AFE!A40</f>
        <v>0</v>
      </c>
      <c r="I23" s="80">
        <f t="shared" si="0"/>
        <v>0</v>
      </c>
      <c r="J23" s="50"/>
      <c r="K23" s="80">
        <f t="shared" si="0"/>
        <v>0</v>
      </c>
      <c r="L23" s="56">
        <f t="shared" si="1"/>
        <v>0</v>
      </c>
      <c r="M23" s="89">
        <f t="shared" si="2"/>
        <v>0</v>
      </c>
      <c r="N23" s="52" t="str">
        <f>IFERROR(VLOOKUP($D23,'Fringe rate lookup'!$A$2:$C$9,3,FALSE),"")</f>
        <v/>
      </c>
    </row>
    <row r="24" spans="1:16" s="30" customFormat="1" ht="21" customHeight="1" x14ac:dyDescent="0.25">
      <c r="A24" s="47"/>
      <c r="B24" s="275">
        <f>AFE!C41</f>
        <v>0</v>
      </c>
      <c r="C24" s="276">
        <f>AFE!E41</f>
        <v>0</v>
      </c>
      <c r="D24" s="277">
        <f>AFE!B41</f>
        <v>0</v>
      </c>
      <c r="E24" s="54"/>
      <c r="F24" s="118">
        <f>IF(AFE!F41=0,AFE!G41,AFE!F41)</f>
        <v>0</v>
      </c>
      <c r="G24" s="119"/>
      <c r="H24" s="120">
        <f>AFE!A41</f>
        <v>0</v>
      </c>
      <c r="I24" s="80">
        <f t="shared" si="0"/>
        <v>0</v>
      </c>
      <c r="J24" s="50"/>
      <c r="K24" s="80">
        <f t="shared" si="0"/>
        <v>0</v>
      </c>
      <c r="L24" s="56"/>
      <c r="M24" s="89"/>
      <c r="N24" s="52"/>
    </row>
    <row r="25" spans="1:16" s="30" customFormat="1" ht="21" customHeight="1" x14ac:dyDescent="0.25">
      <c r="A25" s="47"/>
      <c r="B25" s="275">
        <f>AFE!C42</f>
        <v>0</v>
      </c>
      <c r="C25" s="276">
        <f>AFE!E42</f>
        <v>0</v>
      </c>
      <c r="D25" s="277">
        <f>AFE!B42</f>
        <v>0</v>
      </c>
      <c r="E25" s="54"/>
      <c r="F25" s="118">
        <f>IF(AFE!F42=0,AFE!G42,AFE!F42)</f>
        <v>0</v>
      </c>
      <c r="G25" s="119"/>
      <c r="H25" s="120">
        <f>AFE!A42</f>
        <v>0</v>
      </c>
      <c r="I25" s="80">
        <f t="shared" si="0"/>
        <v>0</v>
      </c>
      <c r="J25" s="50"/>
      <c r="K25" s="80">
        <f t="shared" si="0"/>
        <v>0</v>
      </c>
      <c r="L25" s="56"/>
      <c r="M25" s="89"/>
      <c r="N25" s="52"/>
    </row>
    <row r="26" spans="1:16" s="30" customFormat="1" ht="21" customHeight="1" x14ac:dyDescent="0.25">
      <c r="A26" s="47"/>
      <c r="B26" s="275">
        <f>AFE!C43</f>
        <v>0</v>
      </c>
      <c r="C26" s="276">
        <f>AFE!E43</f>
        <v>0</v>
      </c>
      <c r="D26" s="277">
        <f>AFE!B43</f>
        <v>0</v>
      </c>
      <c r="E26" s="54"/>
      <c r="F26" s="118">
        <f>IF(AFE!F43=0,AFE!G43,AFE!F43)</f>
        <v>0</v>
      </c>
      <c r="G26" s="119"/>
      <c r="H26" s="120">
        <f>AFE!A43</f>
        <v>0</v>
      </c>
      <c r="I26" s="80">
        <f t="shared" si="0"/>
        <v>0</v>
      </c>
      <c r="J26" s="50"/>
      <c r="K26" s="80">
        <f t="shared" si="0"/>
        <v>0</v>
      </c>
      <c r="L26" s="56"/>
      <c r="M26" s="89"/>
      <c r="N26" s="52"/>
    </row>
    <row r="27" spans="1:16" s="30" customFormat="1" ht="21" customHeight="1" x14ac:dyDescent="0.25">
      <c r="A27" s="57" t="s">
        <v>26</v>
      </c>
      <c r="B27" s="70"/>
      <c r="C27" s="84"/>
      <c r="D27" s="87"/>
      <c r="E27" s="54"/>
      <c r="F27" s="72"/>
      <c r="G27" s="48"/>
      <c r="H27" s="49"/>
      <c r="I27" s="80"/>
      <c r="J27" s="50"/>
      <c r="K27" s="80"/>
      <c r="L27" s="56"/>
      <c r="M27" s="51"/>
      <c r="N27" s="52" t="str">
        <f>IFERROR(VLOOKUP($D27,'Fringe rate lookup'!$A$2:$C$9,3,FALSE),"")</f>
        <v/>
      </c>
      <c r="P27" s="116">
        <f>L21*65%</f>
        <v>0</v>
      </c>
    </row>
    <row r="28" spans="1:16" s="30" customFormat="1" ht="21" customHeight="1" x14ac:dyDescent="0.25">
      <c r="A28" s="47"/>
      <c r="B28" s="70"/>
      <c r="C28" s="84"/>
      <c r="D28" s="87"/>
      <c r="E28" s="54"/>
      <c r="F28" s="72"/>
      <c r="G28" s="48"/>
      <c r="H28" s="49"/>
      <c r="I28" s="80">
        <f t="shared" ref="I28:K29" si="3">ROUND(H28*$D$10,2)</f>
        <v>0</v>
      </c>
      <c r="J28" s="50"/>
      <c r="K28" s="80">
        <f t="shared" si="3"/>
        <v>0</v>
      </c>
      <c r="L28" s="56">
        <f t="shared" ref="L28:L29" si="4">K28-I28</f>
        <v>0</v>
      </c>
      <c r="M28" s="89">
        <f t="shared" ref="M28:M29" si="5">IFERROR(ROUND(L28*N28,2),0)</f>
        <v>0</v>
      </c>
      <c r="N28" s="52" t="str">
        <f>IFERROR(VLOOKUP($D28,'Fringe rate lookup'!$A$2:$C$9,3,FALSE),"")</f>
        <v/>
      </c>
      <c r="P28" s="116">
        <f>L21+M21+P27</f>
        <v>0</v>
      </c>
    </row>
    <row r="29" spans="1:16" s="30" customFormat="1" ht="21" customHeight="1" x14ac:dyDescent="0.25">
      <c r="A29" s="47"/>
      <c r="B29" s="70"/>
      <c r="C29" s="84"/>
      <c r="D29" s="87"/>
      <c r="E29" s="54"/>
      <c r="F29" s="72"/>
      <c r="G29" s="48"/>
      <c r="H29" s="49"/>
      <c r="I29" s="80">
        <f t="shared" si="3"/>
        <v>0</v>
      </c>
      <c r="J29" s="50"/>
      <c r="K29" s="80">
        <f t="shared" si="3"/>
        <v>0</v>
      </c>
      <c r="L29" s="56">
        <f t="shared" si="4"/>
        <v>0</v>
      </c>
      <c r="M29" s="89">
        <f t="shared" si="5"/>
        <v>0</v>
      </c>
      <c r="N29" s="52" t="str">
        <f>IFERROR(VLOOKUP($D29,'Fringe rate lookup'!$A$2:$C$9,3,FALSE),"")</f>
        <v/>
      </c>
    </row>
    <row r="30" spans="1:16" ht="21" customHeight="1" thickBot="1" x14ac:dyDescent="0.3">
      <c r="A30" s="105" t="s">
        <v>1</v>
      </c>
      <c r="B30" s="60"/>
      <c r="C30" s="85"/>
      <c r="D30" s="61"/>
      <c r="E30" s="62"/>
      <c r="F30" s="63"/>
      <c r="G30" s="64"/>
      <c r="H30" s="94">
        <f t="shared" ref="H30:M30" si="6">SUM(H18:H29)</f>
        <v>0</v>
      </c>
      <c r="I30" s="81">
        <f t="shared" si="6"/>
        <v>0</v>
      </c>
      <c r="J30" s="94">
        <f t="shared" si="6"/>
        <v>0</v>
      </c>
      <c r="K30" s="81">
        <f t="shared" si="6"/>
        <v>0</v>
      </c>
      <c r="L30" s="46">
        <f t="shared" si="6"/>
        <v>0</v>
      </c>
      <c r="M30" s="90">
        <f t="shared" si="6"/>
        <v>0</v>
      </c>
      <c r="N30" s="91"/>
    </row>
    <row r="31" spans="1:16" ht="21" customHeight="1" thickTop="1" x14ac:dyDescent="0.25">
      <c r="A31" s="24"/>
      <c r="B31" s="24"/>
      <c r="C31" s="24"/>
      <c r="D31" s="10"/>
      <c r="E31" s="10" t="s">
        <v>0</v>
      </c>
      <c r="F31" s="10"/>
      <c r="G31" s="10"/>
      <c r="H31" s="95" t="str">
        <f>IF(H30&lt;&gt;1,"Must equal 100%","OK")</f>
        <v>Must equal 100%</v>
      </c>
      <c r="I31" s="31"/>
      <c r="J31" s="95" t="str">
        <f>IF(J30&lt;&gt;1,"Must equal 100%","OK")</f>
        <v>Must equal 100%</v>
      </c>
      <c r="K31" s="12"/>
      <c r="L31" s="32"/>
      <c r="M31" s="33"/>
      <c r="N31" s="34"/>
    </row>
    <row r="32" spans="1:16" ht="21" customHeight="1" x14ac:dyDescent="0.25">
      <c r="A32" s="36" t="s">
        <v>40</v>
      </c>
      <c r="B32" s="24"/>
      <c r="C32" s="24"/>
      <c r="D32" s="24"/>
      <c r="E32" s="24"/>
      <c r="F32" s="24"/>
      <c r="G32" s="24"/>
      <c r="H32" s="24"/>
      <c r="I32" s="24"/>
      <c r="J32" s="35"/>
      <c r="K32" s="35"/>
      <c r="L32" s="35"/>
      <c r="M32" s="24"/>
      <c r="N32" s="24"/>
    </row>
    <row r="33" spans="1:14" ht="21" customHeight="1" x14ac:dyDescent="0.25">
      <c r="A33" s="125" t="s">
        <v>41</v>
      </c>
      <c r="B33" s="125"/>
      <c r="C33" s="125"/>
      <c r="D33" s="125"/>
      <c r="E33" s="125"/>
      <c r="F33" s="125"/>
      <c r="G33" s="125"/>
      <c r="H33" s="125"/>
      <c r="I33" s="125"/>
      <c r="J33" s="125"/>
      <c r="K33" s="125"/>
      <c r="L33" s="125"/>
      <c r="M33" s="125"/>
      <c r="N33" s="125"/>
    </row>
    <row r="34" spans="1:14" ht="21" customHeight="1" x14ac:dyDescent="0.25">
      <c r="A34" s="125"/>
      <c r="B34" s="125"/>
      <c r="C34" s="125"/>
      <c r="D34" s="125"/>
      <c r="E34" s="125"/>
      <c r="F34" s="125"/>
      <c r="G34" s="125"/>
      <c r="H34" s="125"/>
      <c r="I34" s="125"/>
      <c r="J34" s="125"/>
      <c r="K34" s="125"/>
      <c r="L34" s="125"/>
      <c r="M34" s="125"/>
      <c r="N34" s="125"/>
    </row>
    <row r="35" spans="1:14" ht="37.5" customHeight="1" x14ac:dyDescent="0.25">
      <c r="A35" s="109" t="s">
        <v>43</v>
      </c>
      <c r="B35" s="96"/>
      <c r="C35" s="96"/>
      <c r="D35" s="99" t="s">
        <v>0</v>
      </c>
      <c r="E35" s="100"/>
      <c r="F35" s="101"/>
      <c r="G35" s="102"/>
      <c r="I35" s="108" t="s">
        <v>5</v>
      </c>
      <c r="J35" s="103"/>
      <c r="K35" s="102"/>
      <c r="L35" s="24"/>
    </row>
    <row r="36" spans="1:14" s="39" customFormat="1" ht="21" customHeight="1" x14ac:dyDescent="0.25">
      <c r="A36" s="37"/>
      <c r="B36" s="37"/>
      <c r="C36" s="37"/>
      <c r="D36" s="280" t="str">
        <f>AFE!A58</f>
        <v>(Print Name Here)</v>
      </c>
      <c r="E36" s="280"/>
      <c r="F36" s="280"/>
      <c r="G36" s="280"/>
      <c r="I36" s="24"/>
      <c r="J36" s="24"/>
      <c r="K36" s="38"/>
      <c r="L36" s="24"/>
    </row>
    <row r="37" spans="1:14" s="39" customFormat="1" ht="21" customHeight="1" x14ac:dyDescent="0.25">
      <c r="A37" s="37"/>
      <c r="B37" s="37"/>
      <c r="C37" s="37"/>
      <c r="D37" s="279" t="str">
        <f>AFE!A63</f>
        <v>(Print Name Here)</v>
      </c>
      <c r="E37" s="279"/>
      <c r="F37" s="279"/>
      <c r="G37" s="279"/>
      <c r="H37" s="38"/>
      <c r="I37" s="24"/>
      <c r="J37" s="24"/>
      <c r="K37" s="38"/>
      <c r="L37" s="24"/>
      <c r="M37" s="39" t="s">
        <v>0</v>
      </c>
    </row>
    <row r="38" spans="1:14" ht="21" customHeight="1" x14ac:dyDescent="0.25">
      <c r="A38" s="36" t="s">
        <v>42</v>
      </c>
      <c r="B38" s="24"/>
      <c r="C38" s="24"/>
      <c r="D38" s="99" t="s">
        <v>0</v>
      </c>
      <c r="E38" s="100"/>
      <c r="F38" s="101"/>
      <c r="G38" s="102"/>
      <c r="I38" s="108" t="s">
        <v>5</v>
      </c>
      <c r="J38" s="103"/>
      <c r="K38" s="102"/>
      <c r="L38" s="24"/>
    </row>
    <row r="39" spans="1:14" ht="21" customHeight="1" x14ac:dyDescent="0.25">
      <c r="A39" s="24"/>
      <c r="B39" s="24"/>
      <c r="C39" s="24"/>
      <c r="D39" s="16">
        <f>AFE!B15</f>
        <v>0</v>
      </c>
      <c r="E39" s="24"/>
      <c r="F39" s="40"/>
      <c r="G39" s="40"/>
      <c r="H39" s="38"/>
      <c r="I39" s="24"/>
      <c r="J39" s="24"/>
      <c r="K39" s="38"/>
      <c r="L39" s="24"/>
    </row>
    <row r="40" spans="1:14" x14ac:dyDescent="0.25">
      <c r="A40" s="39"/>
      <c r="B40" s="39"/>
      <c r="C40" s="39"/>
      <c r="D40" s="39"/>
      <c r="E40" s="39"/>
      <c r="F40" s="39"/>
      <c r="G40" s="39"/>
      <c r="H40" s="39"/>
      <c r="I40" s="39"/>
      <c r="J40" s="39"/>
      <c r="K40" s="39"/>
      <c r="L40" s="6"/>
    </row>
    <row r="41" spans="1:14" x14ac:dyDescent="0.25">
      <c r="A41" s="110" t="s">
        <v>44</v>
      </c>
    </row>
    <row r="42" spans="1:14" x14ac:dyDescent="0.25">
      <c r="A42" s="6" t="s">
        <v>45</v>
      </c>
    </row>
  </sheetData>
  <mergeCells count="6">
    <mergeCell ref="H2:N7"/>
    <mergeCell ref="L10:N10"/>
    <mergeCell ref="L11:N11"/>
    <mergeCell ref="A33:N34"/>
    <mergeCell ref="D37:G37"/>
    <mergeCell ref="D36:G36"/>
  </mergeCells>
  <dataValidations disablePrompts="1" count="1">
    <dataValidation type="list" showErrorMessage="1" errorTitle="Error" error="Please select an employee type" sqref="D6">
      <formula1>EmployeeType</formula1>
    </dataValidation>
  </dataValidations>
  <pageMargins left="0.45" right="0.45" top="0.75" bottom="0.5" header="0.3" footer="0.3"/>
  <pageSetup scale="76" orientation="landscape" verticalDpi="0" r:id="rId1"/>
  <headerFooter>
    <oddHeader>&amp;L&amp;G&amp;C&amp;"Calibri,Bold"&amp;14Office of the Treasurer
Effort Verification Form</oddHeader>
  </headerFooter>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workbookViewId="0">
      <selection activeCell="C8" sqref="C8"/>
    </sheetView>
  </sheetViews>
  <sheetFormatPr defaultRowHeight="12.75" x14ac:dyDescent="0.2"/>
  <cols>
    <col min="2" max="2" width="20.7109375" bestFit="1" customWidth="1"/>
    <col min="3" max="3" width="10.5703125" bestFit="1" customWidth="1"/>
  </cols>
  <sheetData>
    <row r="1" spans="1:3" x14ac:dyDescent="0.2">
      <c r="C1" s="2" t="s">
        <v>17</v>
      </c>
    </row>
    <row r="2" spans="1:3" x14ac:dyDescent="0.2">
      <c r="A2" s="1" t="s">
        <v>13</v>
      </c>
      <c r="B2" s="1" t="s">
        <v>14</v>
      </c>
      <c r="C2" s="1" t="s">
        <v>16</v>
      </c>
    </row>
    <row r="3" spans="1:3" x14ac:dyDescent="0.2">
      <c r="A3">
        <v>51200</v>
      </c>
      <c r="B3" s="1" t="s">
        <v>23</v>
      </c>
      <c r="C3" s="45">
        <v>0.51949999999999996</v>
      </c>
    </row>
    <row r="4" spans="1:3" x14ac:dyDescent="0.2">
      <c r="A4">
        <v>51210</v>
      </c>
      <c r="B4" s="1" t="s">
        <v>22</v>
      </c>
      <c r="C4" s="45">
        <v>7.6499999999999999E-2</v>
      </c>
    </row>
    <row r="5" spans="1:3" x14ac:dyDescent="0.2">
      <c r="A5">
        <v>51230</v>
      </c>
      <c r="B5" s="1" t="s">
        <v>21</v>
      </c>
      <c r="C5" s="45">
        <v>7.6499999999999999E-2</v>
      </c>
    </row>
    <row r="6" spans="1:3" x14ac:dyDescent="0.2">
      <c r="A6">
        <v>51255</v>
      </c>
      <c r="B6" s="1" t="s">
        <v>20</v>
      </c>
      <c r="C6" s="45">
        <v>0.51949999999999996</v>
      </c>
    </row>
    <row r="7" spans="1:3" x14ac:dyDescent="0.2">
      <c r="A7">
        <v>51260</v>
      </c>
      <c r="B7" s="1" t="s">
        <v>19</v>
      </c>
      <c r="C7" s="45">
        <v>0.51949999999999996</v>
      </c>
    </row>
    <row r="8" spans="1:3" x14ac:dyDescent="0.2">
      <c r="A8">
        <v>51290</v>
      </c>
      <c r="B8" s="1" t="s">
        <v>18</v>
      </c>
      <c r="C8" s="45">
        <v>7.6499999999999999E-2</v>
      </c>
    </row>
    <row r="9" spans="1:3" x14ac:dyDescent="0.2">
      <c r="B9" s="1" t="s">
        <v>34</v>
      </c>
      <c r="C9" s="45"/>
    </row>
    <row r="10" spans="1:3" x14ac:dyDescent="0.2">
      <c r="C10" s="45"/>
    </row>
    <row r="11" spans="1:3" x14ac:dyDescent="0.2">
      <c r="C11" s="45"/>
    </row>
    <row r="12" spans="1:3" x14ac:dyDescent="0.2">
      <c r="C12" s="45"/>
    </row>
    <row r="13" spans="1:3" x14ac:dyDescent="0.2">
      <c r="C13" s="45"/>
    </row>
    <row r="14" spans="1:3" x14ac:dyDescent="0.2">
      <c r="C14" s="45"/>
    </row>
    <row r="15" spans="1:3" x14ac:dyDescent="0.2">
      <c r="C15" s="45"/>
    </row>
    <row r="16" spans="1:3" x14ac:dyDescent="0.2">
      <c r="C16" s="45"/>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A2" sqref="A2:A5"/>
    </sheetView>
  </sheetViews>
  <sheetFormatPr defaultRowHeight="12.75" x14ac:dyDescent="0.2"/>
  <cols>
    <col min="1" max="1" width="16.42578125" bestFit="1" customWidth="1"/>
  </cols>
  <sheetData>
    <row r="2" spans="1:1" x14ac:dyDescent="0.2">
      <c r="A2" s="1" t="s">
        <v>19</v>
      </c>
    </row>
    <row r="3" spans="1:1" x14ac:dyDescent="0.2">
      <c r="A3" s="1" t="s">
        <v>46</v>
      </c>
    </row>
    <row r="4" spans="1:1" x14ac:dyDescent="0.2">
      <c r="A4" s="1" t="s">
        <v>47</v>
      </c>
    </row>
    <row r="5" spans="1:1" x14ac:dyDescent="0.2">
      <c r="A5" s="1" t="s">
        <v>48</v>
      </c>
    </row>
  </sheetData>
  <dataConsolidate/>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AFE</vt:lpstr>
      <vt:lpstr>December Template</vt:lpstr>
      <vt:lpstr>June Template</vt:lpstr>
      <vt:lpstr>Fringe rate lookup</vt:lpstr>
      <vt:lpstr>Sheet2</vt:lpstr>
      <vt:lpstr>EmployeeType</vt:lpstr>
      <vt:lpstr>AFE!Print_Area</vt:lpstr>
      <vt:lpstr>'December Template'!Print_Area</vt:lpstr>
      <vt:lpstr>'June Template'!Print_Area</vt:lpstr>
    </vt:vector>
  </TitlesOfParts>
  <Company>The College of New Jersey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TCNJ</dc:creator>
  <cp:lastModifiedBy>Jeanette Vega</cp:lastModifiedBy>
  <cp:lastPrinted>2017-05-22T15:39:35Z</cp:lastPrinted>
  <dcterms:created xsi:type="dcterms:W3CDTF">2002-11-19T14:52:28Z</dcterms:created>
  <dcterms:modified xsi:type="dcterms:W3CDTF">2017-05-22T17:53:40Z</dcterms:modified>
</cp:coreProperties>
</file>